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0 Monthly\10 - October 2020\To be Posted on Website\"/>
    </mc:Choice>
  </mc:AlternateContent>
  <xr:revisionPtr revIDLastSave="0" documentId="8_{3772DB83-6D93-4793-AB2C-B606DDA817C7}" xr6:coauthVersionLast="45" xr6:coauthVersionMax="45"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Type'!$A$1:$L$48</definedName>
    <definedName name="_xlnm.Print_Area" localSheetId="0">'Pipeline - Solar Summary'!$A$1:$T$30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13" l="1"/>
  <c r="K29" i="13"/>
  <c r="K28" i="13"/>
  <c r="J30" i="13"/>
  <c r="J29" i="13"/>
  <c r="J28" i="13"/>
  <c r="K31" i="13" l="1"/>
  <c r="L30" i="13" s="1"/>
  <c r="J31" i="13"/>
  <c r="C31" i="13"/>
  <c r="B31" i="13"/>
  <c r="S24" i="1"/>
  <c r="R24" i="1"/>
  <c r="L29" i="13" l="1"/>
  <c r="L28" i="13"/>
  <c r="G31" i="13"/>
  <c r="H29" i="13" s="1"/>
  <c r="F31" i="13"/>
  <c r="L31" i="13" l="1"/>
  <c r="D31" i="13"/>
  <c r="H30" i="13"/>
  <c r="H28" i="13"/>
  <c r="F43" i="13"/>
  <c r="H31" i="13" l="1"/>
  <c r="O16" i="1"/>
  <c r="O28" i="1" s="1"/>
  <c r="N16" i="1"/>
  <c r="N28" i="1" s="1"/>
  <c r="G22" i="13" l="1"/>
  <c r="H13" i="13" l="1"/>
  <c r="H20" i="13"/>
  <c r="H16" i="13"/>
  <c r="H18" i="13"/>
  <c r="H21" i="13"/>
  <c r="H19" i="13"/>
  <c r="H15" i="13"/>
  <c r="H14" i="13"/>
  <c r="H17" i="13"/>
  <c r="A2" i="12"/>
  <c r="A2" i="8" l="1"/>
  <c r="I17" i="8"/>
  <c r="H17" i="8"/>
  <c r="E17" i="8"/>
  <c r="F16" i="8" s="1"/>
  <c r="D17" i="8"/>
  <c r="M16" i="8"/>
  <c r="L16" i="8"/>
  <c r="M15" i="8"/>
  <c r="L15" i="8"/>
  <c r="I10" i="8"/>
  <c r="H10" i="8"/>
  <c r="E10" i="8"/>
  <c r="D10" i="8"/>
  <c r="M9" i="8"/>
  <c r="L9" i="8"/>
  <c r="M8" i="8"/>
  <c r="L8" i="8"/>
  <c r="F33" i="13"/>
  <c r="K47" i="13"/>
  <c r="K46" i="13"/>
  <c r="J47" i="13"/>
  <c r="J46" i="13"/>
  <c r="D14" i="12"/>
  <c r="C14" i="12"/>
  <c r="C6" i="13"/>
  <c r="B6" i="13"/>
  <c r="S20" i="1"/>
  <c r="C5" i="13" s="1"/>
  <c r="R20" i="1"/>
  <c r="B5" i="13" s="1"/>
  <c r="S13" i="1"/>
  <c r="R13" i="1"/>
  <c r="S10" i="1"/>
  <c r="R10" i="1"/>
  <c r="S7" i="1"/>
  <c r="R7" i="1"/>
  <c r="S5" i="1"/>
  <c r="R5" i="1"/>
  <c r="A2" i="13"/>
  <c r="G48" i="13"/>
  <c r="F48" i="13"/>
  <c r="C48" i="13"/>
  <c r="B48" i="13"/>
  <c r="G41" i="13"/>
  <c r="F41" i="13"/>
  <c r="C41" i="13"/>
  <c r="B41" i="13"/>
  <c r="K40" i="13"/>
  <c r="J40" i="13"/>
  <c r="K39" i="13"/>
  <c r="J39" i="13"/>
  <c r="K38" i="13"/>
  <c r="J38" i="13"/>
  <c r="K37" i="13"/>
  <c r="J37" i="13"/>
  <c r="F22" i="13"/>
  <c r="C22" i="13"/>
  <c r="B22" i="13"/>
  <c r="K21" i="13"/>
  <c r="J21" i="13"/>
  <c r="K20" i="13"/>
  <c r="J20" i="13"/>
  <c r="K19" i="13"/>
  <c r="J19" i="13"/>
  <c r="K18" i="13"/>
  <c r="J18" i="13"/>
  <c r="K17" i="13"/>
  <c r="J17" i="13"/>
  <c r="K16" i="13"/>
  <c r="J16" i="13"/>
  <c r="K15" i="13"/>
  <c r="J15" i="13"/>
  <c r="K14" i="13"/>
  <c r="J14" i="13"/>
  <c r="K13" i="13"/>
  <c r="J13" i="13"/>
  <c r="E9" i="12" l="1"/>
  <c r="J8" i="8"/>
  <c r="J9" i="8"/>
  <c r="J16" i="8"/>
  <c r="J15" i="8"/>
  <c r="E13" i="12"/>
  <c r="E7" i="12"/>
  <c r="E8" i="12"/>
  <c r="E12" i="12"/>
  <c r="E6" i="12"/>
  <c r="E5" i="12"/>
  <c r="E11" i="12"/>
  <c r="E10" i="12"/>
  <c r="K48" i="13"/>
  <c r="D46" i="13"/>
  <c r="M17" i="8"/>
  <c r="N15" i="8" s="1"/>
  <c r="L10" i="8"/>
  <c r="F9" i="8"/>
  <c r="D37" i="13"/>
  <c r="S16" i="1"/>
  <c r="R16" i="1"/>
  <c r="B4" i="13" s="1"/>
  <c r="B7" i="13" s="1"/>
  <c r="L17" i="8"/>
  <c r="M10" i="8"/>
  <c r="N8" i="8" s="1"/>
  <c r="F8" i="8"/>
  <c r="F15" i="8"/>
  <c r="F17" i="8" s="1"/>
  <c r="J48" i="13"/>
  <c r="D16" i="13"/>
  <c r="J22" i="13"/>
  <c r="D17" i="13"/>
  <c r="D19" i="13"/>
  <c r="K41" i="13"/>
  <c r="D40" i="13"/>
  <c r="D18" i="13"/>
  <c r="D20" i="13"/>
  <c r="D21" i="13"/>
  <c r="J41" i="13"/>
  <c r="D39" i="13"/>
  <c r="D13" i="13"/>
  <c r="D14" i="13"/>
  <c r="D15" i="13"/>
  <c r="D38" i="13"/>
  <c r="K22" i="13"/>
  <c r="L13" i="13" s="1"/>
  <c r="D47" i="13"/>
  <c r="J17" i="8" l="1"/>
  <c r="N9" i="8"/>
  <c r="N10" i="8" s="1"/>
  <c r="L19" i="13"/>
  <c r="L20" i="13"/>
  <c r="N16" i="8"/>
  <c r="N17" i="8" s="1"/>
  <c r="L15" i="13"/>
  <c r="L14" i="13"/>
  <c r="L17" i="13"/>
  <c r="L16" i="13"/>
  <c r="L18" i="13"/>
  <c r="L21" i="13"/>
  <c r="C4" i="13"/>
  <c r="C7" i="13" s="1"/>
  <c r="D4" i="13" s="1"/>
  <c r="E14" i="12"/>
  <c r="F10" i="8"/>
  <c r="S28" i="1"/>
  <c r="D48" i="13"/>
  <c r="J10" i="8"/>
  <c r="R28" i="1"/>
  <c r="H22" i="13"/>
  <c r="D41" i="13"/>
  <c r="D22" i="13"/>
  <c r="L22" i="13" l="1"/>
  <c r="D5" i="13"/>
  <c r="T24" i="1"/>
  <c r="T20" i="1"/>
  <c r="D6" i="13"/>
  <c r="T16" i="1"/>
  <c r="D7" i="13" l="1"/>
  <c r="K16" i="1"/>
  <c r="J16" i="1"/>
  <c r="J28" i="1" s="1"/>
  <c r="K28" i="1" l="1"/>
  <c r="L16" i="1" s="1"/>
  <c r="L5" i="1" l="1"/>
  <c r="T13" i="1"/>
  <c r="L13" i="1"/>
  <c r="T10" i="1"/>
  <c r="L24" i="1"/>
  <c r="L10" i="1"/>
  <c r="T7" i="1"/>
  <c r="L20" i="1"/>
  <c r="L7" i="1"/>
  <c r="T5" i="1"/>
  <c r="L28" i="1" l="1"/>
  <c r="T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<sst xmlns="http://schemas.openxmlformats.org/spreadsheetml/2006/main" count="238" uniqueCount="119">
  <si>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</si>
  <si>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</si>
  <si>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</si>
  <si>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</si>
  <si>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</si>
  <si>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</si>
  <si>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</si>
  <si>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</si>
  <si>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</si>
  <si>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</si>
  <si>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</si>
  <si>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</si>
  <si>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</si>
  <si>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</si>
  <si>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</si>
  <si>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</si>
  <si>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</si>
  <si>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</si>
  <si>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</si>
  <si>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</si>
  <si>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</si>
  <si>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</si>
  <si>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</si>
  <si>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</si>
  <si>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</si>
  <si>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</si>
  <si>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</si>
  <si>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</si>
  <si>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</si>
  <si>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</si>
  <si>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</si>
  <si>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</si>
  <si>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</si>
  <si>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</si>
  <si>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</si>
  <si>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</si>
  <si>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</si>
  <si>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</si>
  <si>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</si>
  <si>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</si>
  <si>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</si>
  <si>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</si>
  <si>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</si>
  <si>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</si>
  <si>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</si>
  <si>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</si>
  <si>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</si>
  <si>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</si>
  <si>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</si>
  <si>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</si>
  <si>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Subsection</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</si>
  <si>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</si>
  <si>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</si>
  <si>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</si>
  <si>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</si>
  <si>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</si>
  <si>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</si>
  <si>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</si>
  <si>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SRP &amp; TI Registration Program Status Definitions</t>
  </si>
  <si>
    <t>Community Solar</t>
  </si>
  <si>
    <t>Total BTM, Grid &amp;                     Community Solar (TI)</t>
  </si>
  <si>
    <t>New Jersey Solar Project Pipeline (SRP &amp; TI) by Interconnection Type</t>
  </si>
  <si>
    <t># Projects</t>
  </si>
  <si>
    <t>Government</t>
  </si>
  <si>
    <t xml:space="preserve">Private University </t>
  </si>
  <si>
    <t>Description                        (by Subsection)</t>
  </si>
  <si>
    <t>Subsection r</t>
  </si>
  <si>
    <t xml:space="preserve">SRP &amp; TI Solar Project Pipeline by Interconnection Type </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</si>
  <si>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</si>
  <si>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</si>
  <si>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</si>
  <si>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</si>
  <si>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</si>
  <si>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</si>
  <si>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</si>
  <si>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Difference between last month and this month (SRP)</t>
  </si>
  <si>
    <t>Difference between last month and this month (TI)</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</si>
  <si>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</si>
  <si>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</si>
  <si>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</si>
  <si>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</si>
  <si>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</si>
  <si>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</si>
  <si>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</si>
  <si>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</si>
  <si>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</si>
  <si>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</si>
  <si>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</si>
  <si>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</si>
  <si>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</si>
  <si>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</si>
  <si>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SRP &amp; TI Program</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</si>
  <si>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</si>
  <si>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</si>
  <si>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</si>
  <si>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</si>
  <si>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</si>
  <si>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Project Number</t>
  </si>
  <si>
    <t>TI Solar Pipeline by Project Type</t>
  </si>
  <si>
    <t>Total BTM, Grid &amp;                     Community Solar                (SRP &amp; TI)</t>
  </si>
  <si>
    <t>Grid supply (subsection (r)) rooftop</t>
  </si>
  <si>
    <t>Grid supply (subsection (r)) ground mount</t>
  </si>
  <si>
    <t>SRP &amp; TI Programs</t>
  </si>
  <si>
    <t xml:space="preserve">    Eligible for TI Status</t>
  </si>
  <si>
    <t>Note: Applications with a status of Eligible for TI are not included in the above table. These applications have not yet selected the project type to complete the transfer to the TI program:</t>
  </si>
  <si>
    <t>Pipeline Capacity (kW)</t>
  </si>
  <si>
    <t>% of Pipeline Capacity</t>
  </si>
  <si>
    <t>% Pipeline of Capacity</t>
  </si>
  <si>
    <t>% Pipeline of   Capacity</t>
  </si>
  <si>
    <t>Total Pipeline (kW)</t>
  </si>
  <si>
    <t xml:space="preserve"> Pipeline Capacity (kW) </t>
  </si>
  <si>
    <t>Percent of Pipeline Capacity</t>
  </si>
  <si>
    <t>Floating Solar</t>
  </si>
  <si>
    <t>as of10/31/2020</t>
  </si>
  <si>
    <t xml:space="preserve">Previously Reported in SRP through 09/30/2020                                    </t>
  </si>
  <si>
    <t xml:space="preserve">Previously Reported in TI through 09/30/2020                                    </t>
  </si>
  <si>
    <t>NJSTRE1545780995</t>
  </si>
  <si>
    <t>t</t>
  </si>
  <si>
    <r>
      <t>TI Note:</t>
    </r>
    <r>
      <rPr>
        <sz val="12"/>
        <rFont val="Calibri"/>
        <family val="2"/>
        <scheme val="minor"/>
      </rPr>
      <t xml:space="preserve"> A new subsection t application was accepted under the TI Program in October.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</si>
</sst>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000"/>
    <numFmt numFmtId="168" formatCode="mm/dd/yy;@"/>
  </numFmts>
  <fonts count="56"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2"/>
      <name val="Calibri"/>
      <family val="2"/>
      <scheme val="minor"/>
    </font>
    <font>
      <sz val="12"/>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name val="Calibri"/>
      <family val="2"/>
      <scheme val="minor"/>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i/>
      <sz val="11"/>
      <color indexed="8"/>
      <name val="Arial"/>
      <family val="2"/>
    </font>
  </fonts>
  <fills count="4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2" fillId="0" borderId="0" applyNumberFormat="0" applyFill="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22" applyNumberFormat="0" applyAlignment="0" applyProtection="0"/>
    <xf numFmtId="0" fontId="30" fillId="13" borderId="23" applyNumberFormat="0" applyAlignment="0" applyProtection="0"/>
    <xf numFmtId="0" fontId="31" fillId="13" borderId="22" applyNumberFormat="0" applyAlignment="0" applyProtection="0"/>
    <xf numFmtId="0" fontId="32" fillId="0" borderId="24" applyNumberFormat="0" applyFill="0" applyAlignment="0" applyProtection="0"/>
    <xf numFmtId="0" fontId="33" fillId="14" borderId="25" applyNumberFormat="0" applyAlignment="0" applyProtection="0"/>
    <xf numFmtId="0" fontId="34" fillId="0" borderId="0" applyNumberFormat="0" applyFill="0" applyBorder="0" applyAlignment="0" applyProtection="0"/>
    <xf numFmtId="0" fontId="10" fillId="15" borderId="26" applyNumberFormat="0" applyFont="0" applyAlignment="0" applyProtection="0"/>
    <xf numFmtId="0" fontId="35" fillId="0" borderId="0" applyNumberFormat="0" applyFill="0" applyBorder="0" applyAlignment="0" applyProtection="0"/>
    <xf numFmtId="0" fontId="21" fillId="0" borderId="27" applyNumberFormat="0" applyFill="0" applyAlignment="0" applyProtection="0"/>
    <xf numFmtId="0" fontId="36"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6"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8"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19">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14" fillId="5" borderId="0" xfId="2" applyFont="1" applyFill="1"/>
    <xf numFmtId="0" fontId="0" fillId="5" borderId="0" xfId="0" applyFill="1"/>
    <xf numFmtId="0" fontId="8" fillId="5" borderId="0" xfId="3" applyFont="1" applyFill="1"/>
    <xf numFmtId="0" fontId="6" fillId="5" borderId="0" xfId="3" applyFont="1" applyFill="1"/>
    <xf numFmtId="0" fontId="17"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5" fillId="2" borderId="1" xfId="3" applyNumberFormat="1" applyFont="1" applyFill="1" applyBorder="1" applyAlignment="1">
      <alignment horizontal="center"/>
    </xf>
    <xf numFmtId="9" fontId="15" fillId="2" borderId="1" xfId="0" applyNumberFormat="1" applyFont="1" applyFill="1" applyBorder="1" applyAlignment="1">
      <alignment horizontal="center"/>
    </xf>
    <xf numFmtId="0" fontId="15" fillId="5" borderId="0" xfId="3" applyFont="1" applyFill="1"/>
    <xf numFmtId="0" fontId="15"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8" fillId="0" borderId="0" xfId="0" applyFont="1"/>
    <xf numFmtId="0" fontId="19" fillId="8" borderId="1" xfId="2" applyFont="1" applyFill="1" applyBorder="1" applyAlignment="1">
      <alignment horizontal="center" vertical="center" wrapText="1"/>
    </xf>
    <xf numFmtId="3" fontId="19"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3" fillId="5" borderId="0" xfId="2" applyFont="1" applyFill="1" applyBorder="1" applyAlignment="1">
      <alignment wrapText="1"/>
    </xf>
    <xf numFmtId="0" fontId="14" fillId="5" borderId="0" xfId="2" applyFont="1" applyFill="1" applyBorder="1"/>
    <xf numFmtId="0" fontId="14" fillId="5" borderId="18" xfId="2" applyFont="1" applyFill="1" applyBorder="1" applyAlignment="1">
      <alignment horizontal="left" wrapText="1"/>
    </xf>
    <xf numFmtId="0" fontId="21" fillId="0" borderId="0" xfId="0" applyFont="1"/>
    <xf numFmtId="0" fontId="0" fillId="0" borderId="0" xfId="0"/>
    <xf numFmtId="0" fontId="14" fillId="5" borderId="0" xfId="2" applyFont="1" applyFill="1" applyAlignment="1">
      <alignment horizontal="left" wrapText="1"/>
    </xf>
    <xf numFmtId="0" fontId="0" fillId="0" borderId="0" xfId="0" applyBorder="1"/>
    <xf numFmtId="3" fontId="43" fillId="0" borderId="0" xfId="0" applyNumberFormat="1" applyFont="1" applyFill="1" applyBorder="1" applyAlignment="1">
      <alignment horizontal="center" vertical="center"/>
    </xf>
    <xf numFmtId="3" fontId="43" fillId="0" borderId="0" xfId="0" applyNumberFormat="1" applyFont="1" applyFill="1" applyBorder="1" applyAlignment="1">
      <alignment horizontal="center" vertical="center"/>
    </xf>
    <xf numFmtId="0" fontId="18"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5" fillId="5" borderId="0" xfId="2" applyFont="1" applyFill="1"/>
    <xf numFmtId="164" fontId="6" fillId="5" borderId="0" xfId="2" applyNumberFormat="1" applyFill="1"/>
    <xf numFmtId="0" fontId="15" fillId="5" borderId="1" xfId="2" quotePrefix="1" applyFont="1" applyFill="1" applyBorder="1" applyAlignment="1">
      <alignment horizontal="center" vertical="center" wrapText="1"/>
    </xf>
    <xf numFmtId="43" fontId="15" fillId="5" borderId="1" xfId="2" applyNumberFormat="1" applyFont="1" applyFill="1" applyBorder="1" applyAlignment="1">
      <alignment horizontal="center" vertical="center" wrapText="1"/>
    </xf>
    <xf numFmtId="0" fontId="46" fillId="5" borderId="1" xfId="4" applyFont="1" applyFill="1" applyBorder="1" applyAlignment="1">
      <alignment horizontal="left" wrapText="1"/>
    </xf>
    <xf numFmtId="37" fontId="46"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5" fillId="5" borderId="1" xfId="2" applyFont="1" applyFill="1" applyBorder="1" applyAlignment="1">
      <alignment horizontal="left" vertical="center"/>
    </xf>
    <xf numFmtId="3" fontId="46"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7" fillId="0" borderId="1" xfId="47" applyNumberFormat="1" applyFont="1" applyBorder="1" applyAlignment="1">
      <alignment horizontal="center" vertical="center" wrapText="1"/>
    </xf>
    <xf numFmtId="37" fontId="15" fillId="0" borderId="1" xfId="47" applyNumberFormat="1" applyFont="1" applyBorder="1" applyAlignment="1">
      <alignment horizontal="center"/>
    </xf>
    <xf numFmtId="166" fontId="15" fillId="5" borderId="1" xfId="55" applyNumberFormat="1" applyFont="1" applyFill="1" applyBorder="1" applyAlignment="1">
      <alignment horizontal="center"/>
    </xf>
    <xf numFmtId="37" fontId="46" fillId="0" borderId="1" xfId="47" applyNumberFormat="1" applyFont="1" applyBorder="1" applyAlignment="1">
      <alignment horizontal="center" wrapText="1"/>
    </xf>
    <xf numFmtId="0" fontId="15" fillId="8" borderId="1" xfId="2" applyFont="1" applyFill="1" applyBorder="1" applyAlignment="1">
      <alignment horizontal="center" wrapText="1"/>
    </xf>
    <xf numFmtId="37" fontId="47" fillId="8" borderId="1" xfId="47" applyNumberFormat="1" applyFont="1" applyFill="1" applyBorder="1" applyAlignment="1">
      <alignment horizontal="center" wrapText="1"/>
    </xf>
    <xf numFmtId="166" fontId="15" fillId="8" borderId="1" xfId="55" applyNumberFormat="1" applyFont="1" applyFill="1" applyBorder="1" applyAlignment="1">
      <alignment horizontal="center"/>
    </xf>
    <xf numFmtId="0" fontId="15" fillId="0" borderId="0" xfId="2" applyFont="1" applyAlignment="1">
      <alignment horizontal="center" wrapText="1"/>
    </xf>
    <xf numFmtId="0" fontId="6" fillId="0" borderId="0" xfId="2"/>
    <xf numFmtId="165" fontId="47" fillId="0" borderId="0" xfId="47" applyNumberFormat="1" applyFont="1" applyAlignment="1">
      <alignment horizontal="right" wrapText="1" indent="1"/>
    </xf>
    <xf numFmtId="37" fontId="15" fillId="0" borderId="0" xfId="47" applyNumberFormat="1" applyFont="1"/>
    <xf numFmtId="166" fontId="15" fillId="0" borderId="0" xfId="55" applyNumberFormat="1" applyFont="1"/>
    <xf numFmtId="0" fontId="48" fillId="0" borderId="0" xfId="0" applyFont="1" applyAlignment="1">
      <alignment vertical="center"/>
    </xf>
    <xf numFmtId="0" fontId="51" fillId="6" borderId="1" xfId="0" applyFont="1" applyFill="1" applyBorder="1" applyAlignment="1">
      <alignment horizontal="left" vertical="center" wrapText="1"/>
    </xf>
    <xf numFmtId="0" fontId="51" fillId="6" borderId="1" xfId="0" applyFont="1" applyFill="1" applyBorder="1" applyAlignment="1">
      <alignment horizontal="center" vertical="center"/>
    </xf>
    <xf numFmtId="0" fontId="51" fillId="6" borderId="1" xfId="0" applyFont="1" applyFill="1" applyBorder="1" applyAlignment="1">
      <alignment horizontal="center" vertical="center" wrapText="1"/>
    </xf>
    <xf numFmtId="0" fontId="49" fillId="8" borderId="1" xfId="2" applyFont="1" applyFill="1" applyBorder="1" applyAlignment="1">
      <alignment horizontal="center" vertical="center" wrapText="1"/>
    </xf>
    <xf numFmtId="0" fontId="52" fillId="0" borderId="1" xfId="0" applyFont="1" applyBorder="1" applyAlignment="1">
      <alignment vertical="center" wrapText="1"/>
    </xf>
    <xf numFmtId="3" fontId="52" fillId="0" borderId="1" xfId="0" applyNumberFormat="1" applyFont="1" applyBorder="1" applyAlignment="1">
      <alignment horizontal="center" vertical="center"/>
    </xf>
    <xf numFmtId="10" fontId="52" fillId="0" borderId="1" xfId="0" applyNumberFormat="1" applyFont="1" applyBorder="1" applyAlignment="1">
      <alignment horizontal="center" vertical="center"/>
    </xf>
    <xf numFmtId="3" fontId="53" fillId="0" borderId="1" xfId="0" applyNumberFormat="1" applyFont="1" applyBorder="1" applyAlignment="1">
      <alignment horizontal="center" vertical="center"/>
    </xf>
    <xf numFmtId="0" fontId="52" fillId="0" borderId="3" xfId="0" applyFont="1" applyBorder="1" applyAlignment="1">
      <alignment vertical="center" wrapText="1"/>
    </xf>
    <xf numFmtId="3" fontId="52" fillId="0" borderId="3" xfId="0" applyNumberFormat="1" applyFont="1" applyBorder="1" applyAlignment="1">
      <alignment horizontal="center" vertical="center"/>
    </xf>
    <xf numFmtId="3" fontId="53" fillId="0" borderId="3" xfId="0" applyNumberFormat="1" applyFont="1" applyBorder="1" applyAlignment="1">
      <alignment horizontal="center" vertical="center"/>
    </xf>
    <xf numFmtId="4" fontId="6" fillId="5" borderId="0" xfId="2" applyNumberFormat="1" applyFill="1"/>
    <xf numFmtId="3" fontId="51" fillId="6" borderId="1" xfId="0" applyNumberFormat="1" applyFont="1" applyFill="1" applyBorder="1" applyAlignment="1">
      <alignment horizontal="center" vertical="center"/>
    </xf>
    <xf numFmtId="10" fontId="51" fillId="6" borderId="1" xfId="0" applyNumberFormat="1" applyFont="1" applyFill="1" applyBorder="1" applyAlignment="1">
      <alignment horizontal="center" vertical="center"/>
    </xf>
    <xf numFmtId="0" fontId="49"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40" fillId="7" borderId="1" xfId="0" applyFont="1" applyFill="1" applyBorder="1" applyAlignment="1">
      <alignment horizontal="center" vertical="center"/>
    </xf>
    <xf numFmtId="0" fontId="39" fillId="2" borderId="1" xfId="0" applyFont="1" applyFill="1" applyBorder="1" applyAlignment="1">
      <alignment horizontal="center" vertical="center"/>
    </xf>
    <xf numFmtId="0" fontId="40"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7" fillId="2" borderId="1" xfId="47" applyNumberFormat="1" applyFont="1" applyFill="1" applyBorder="1" applyAlignment="1">
      <alignment horizontal="center" vertical="center" wrapText="1"/>
    </xf>
    <xf numFmtId="37" fontId="15" fillId="2" borderId="1" xfId="47" applyNumberFormat="1" applyFont="1" applyFill="1" applyBorder="1" applyAlignment="1">
      <alignment horizontal="center" vertical="center"/>
    </xf>
    <xf numFmtId="166" fontId="15" fillId="2" borderId="1" xfId="55" applyNumberFormat="1" applyFont="1" applyFill="1" applyBorder="1" applyAlignment="1">
      <alignment horizontal="center" vertical="center"/>
    </xf>
    <xf numFmtId="0" fontId="9" fillId="0" borderId="0" xfId="0" applyFont="1" applyAlignment="1">
      <alignment horizontal="center"/>
    </xf>
    <xf numFmtId="0" fontId="49" fillId="0" borderId="0" xfId="2" applyFont="1" applyBorder="1" applyAlignment="1">
      <alignment horizontal="center" wrapText="1"/>
    </xf>
    <xf numFmtId="3" fontId="49" fillId="0" borderId="0" xfId="2"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xf>
    <xf numFmtId="3" fontId="49" fillId="0" borderId="0" xfId="2" applyNumberFormat="1" applyFont="1" applyFill="1" applyBorder="1" applyAlignment="1">
      <alignment horizontal="center"/>
    </xf>
    <xf numFmtId="0" fontId="49" fillId="0" borderId="0" xfId="2" applyFont="1" applyAlignment="1">
      <alignment wrapText="1"/>
    </xf>
    <xf numFmtId="0" fontId="49" fillId="0" borderId="0" xfId="2" applyFont="1" applyBorder="1" applyAlignment="1">
      <alignment wrapText="1"/>
    </xf>
    <xf numFmtId="0" fontId="6" fillId="0" borderId="0" xfId="2" applyFill="1"/>
    <xf numFmtId="0" fontId="6" fillId="0" borderId="0" xfId="2" applyFill="1" applyBorder="1"/>
    <xf numFmtId="4" fontId="49" fillId="0" borderId="0" xfId="2" applyNumberFormat="1" applyFont="1" applyFill="1" applyBorder="1" applyAlignment="1">
      <alignment horizontal="center"/>
    </xf>
    <xf numFmtId="0" fontId="49" fillId="0" borderId="0" xfId="2" applyFont="1" applyFill="1" applyBorder="1" applyAlignment="1">
      <alignment wrapText="1"/>
    </xf>
    <xf numFmtId="0" fontId="51" fillId="0" borderId="0" xfId="0" applyFont="1" applyFill="1" applyBorder="1" applyAlignment="1">
      <alignment horizontal="center" vertical="center" wrapText="1"/>
    </xf>
    <xf numFmtId="3" fontId="51" fillId="0" borderId="0" xfId="0" applyNumberFormat="1" applyFont="1" applyFill="1" applyBorder="1" applyAlignment="1">
      <alignment horizontal="center" vertical="center"/>
    </xf>
    <xf numFmtId="10" fontId="51" fillId="0" borderId="0" xfId="0" applyNumberFormat="1" applyFont="1" applyFill="1" applyBorder="1" applyAlignment="1">
      <alignment horizontal="center" vertical="center"/>
    </xf>
    <xf numFmtId="0" fontId="49" fillId="0" borderId="0" xfId="2" applyFont="1" applyFill="1" applyBorder="1" applyAlignment="1">
      <alignment horizontal="center"/>
    </xf>
    <xf numFmtId="4" fontId="6" fillId="0" borderId="0" xfId="2" applyNumberFormat="1" applyFill="1"/>
    <xf numFmtId="3" fontId="20" fillId="0" borderId="1" xfId="2" applyNumberFormat="1" applyFont="1" applyBorder="1" applyAlignment="1">
      <alignment horizontal="center"/>
    </xf>
    <xf numFmtId="4" fontId="20" fillId="0" borderId="1" xfId="2" applyNumberFormat="1" applyFont="1" applyBorder="1" applyAlignment="1">
      <alignment horizontal="center"/>
    </xf>
    <xf numFmtId="4" fontId="19" fillId="8" borderId="1" xfId="2" applyNumberFormat="1" applyFont="1" applyFill="1" applyBorder="1" applyAlignment="1">
      <alignment horizontal="center"/>
    </xf>
    <xf numFmtId="3" fontId="19" fillId="8" borderId="1" xfId="2" applyNumberFormat="1" applyFont="1" applyFill="1" applyBorder="1" applyAlignment="1">
      <alignment horizontal="center" vertical="center" wrapText="1"/>
    </xf>
    <xf numFmtId="0" fontId="19" fillId="8" borderId="1" xfId="2" applyFont="1" applyFill="1" applyBorder="1" applyAlignment="1">
      <alignment horizontal="center"/>
    </xf>
    <xf numFmtId="37" fontId="47" fillId="40" borderId="1" xfId="47" applyNumberFormat="1" applyFont="1" applyFill="1" applyBorder="1" applyAlignment="1">
      <alignment horizontal="center" wrapText="1"/>
    </xf>
    <xf numFmtId="166" fontId="15" fillId="40" borderId="1" xfId="55" applyNumberFormat="1" applyFont="1" applyFill="1" applyBorder="1" applyAlignment="1">
      <alignment horizontal="center"/>
    </xf>
    <xf numFmtId="0" fontId="15" fillId="40" borderId="1" xfId="2" applyFont="1" applyFill="1" applyBorder="1" applyAlignment="1">
      <alignment horizontal="center" wrapText="1"/>
    </xf>
    <xf numFmtId="37" fontId="15" fillId="40" borderId="1" xfId="47" applyNumberFormat="1" applyFont="1" applyFill="1" applyBorder="1" applyAlignment="1">
      <alignment horizontal="center"/>
    </xf>
    <xf numFmtId="43" fontId="15" fillId="40" borderId="1" xfId="2" applyNumberFormat="1" applyFont="1" applyFill="1" applyBorder="1" applyAlignment="1">
      <alignment horizontal="left" vertical="center" wrapText="1"/>
    </xf>
    <xf numFmtId="0" fontId="15" fillId="40" borderId="1" xfId="2" quotePrefix="1" applyFont="1" applyFill="1" applyBorder="1" applyAlignment="1">
      <alignment horizontal="center" vertical="center" wrapText="1"/>
    </xf>
    <xf numFmtId="43" fontId="15"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6" fillId="0" borderId="0" xfId="3" applyFont="1" applyAlignment="1">
      <alignment vertical="center"/>
    </xf>
    <xf numFmtId="0" fontId="15" fillId="0" borderId="0" xfId="3" applyFont="1" applyAlignment="1">
      <alignment vertical="center"/>
    </xf>
    <xf numFmtId="0" fontId="15" fillId="0" borderId="0" xfId="3" applyFont="1"/>
    <xf numFmtId="0" fontId="6" fillId="0" borderId="0" xfId="3" applyFont="1"/>
    <xf numFmtId="0" fontId="17"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5"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5" fillId="41" borderId="1" xfId="3" applyNumberFormat="1" applyFont="1" applyFill="1" applyBorder="1" applyAlignment="1">
      <alignment horizontal="center"/>
    </xf>
    <xf numFmtId="9" fontId="15" fillId="41" borderId="1" xfId="0" applyNumberFormat="1" applyFont="1" applyFill="1" applyBorder="1" applyAlignment="1">
      <alignment horizontal="center"/>
    </xf>
    <xf numFmtId="0" fontId="0" fillId="0" borderId="0" xfId="0"/>
    <xf numFmtId="0" fontId="21"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6" fillId="0" borderId="0" xfId="3" applyFont="1" applyFill="1" applyBorder="1" applyAlignment="1">
      <alignment vertical="center"/>
    </xf>
    <xf numFmtId="0" fontId="16" fillId="0" borderId="0" xfId="3" applyFont="1" applyFill="1" applyBorder="1" applyAlignment="1">
      <alignment horizontal="center" vertical="center"/>
    </xf>
    <xf numFmtId="0" fontId="8" fillId="0" borderId="0" xfId="3" applyFont="1" applyFill="1" applyBorder="1"/>
    <xf numFmtId="0" fontId="15" fillId="5" borderId="4" xfId="3" applyFont="1" applyFill="1" applyBorder="1" applyAlignment="1">
      <alignment horizontal="center" vertical="center" wrapText="1"/>
    </xf>
    <xf numFmtId="0" fontId="16" fillId="5" borderId="1" xfId="3" applyFont="1" applyFill="1" applyBorder="1" applyAlignment="1">
      <alignment vertical="center" wrapText="1"/>
    </xf>
    <xf numFmtId="0" fontId="15" fillId="5" borderId="1" xfId="3" applyFont="1" applyFill="1" applyBorder="1" applyAlignment="1">
      <alignment vertical="center"/>
    </xf>
    <xf numFmtId="0" fontId="45" fillId="0" borderId="0" xfId="3" applyFont="1" applyAlignment="1">
      <alignment vertical="center"/>
    </xf>
    <xf numFmtId="166" fontId="15" fillId="0" borderId="0" xfId="55" applyNumberFormat="1" applyFont="1" applyFill="1" applyBorder="1" applyAlignment="1">
      <alignment horizontal="center"/>
    </xf>
    <xf numFmtId="37" fontId="47" fillId="0" borderId="0" xfId="47" applyNumberFormat="1" applyFont="1" applyFill="1" applyBorder="1" applyAlignment="1">
      <alignment horizontal="center" wrapText="1"/>
    </xf>
    <xf numFmtId="0" fontId="15"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8"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41" fillId="40" borderId="1" xfId="2" applyFont="1" applyFill="1" applyBorder="1" applyAlignment="1">
      <alignment horizontal="center" wrapText="1"/>
    </xf>
    <xf numFmtId="0" fontId="41" fillId="40" borderId="1" xfId="2" applyFont="1" applyFill="1" applyBorder="1" applyAlignment="1">
      <alignment horizontal="center"/>
    </xf>
    <xf numFmtId="164" fontId="41" fillId="40" borderId="1" xfId="2" applyNumberFormat="1" applyFont="1" applyFill="1" applyBorder="1" applyAlignment="1">
      <alignment horizontal="center" wrapText="1"/>
    </xf>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50" fillId="0" borderId="0" xfId="0" applyFont="1" applyFill="1" applyAlignment="1">
      <alignment vertical="top"/>
    </xf>
    <xf numFmtId="37" fontId="46"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6" fillId="5" borderId="1" xfId="47" applyNumberFormat="1" applyFont="1" applyFill="1" applyBorder="1" applyAlignment="1">
      <alignment horizontal="center" vertical="center" wrapText="1"/>
    </xf>
    <xf numFmtId="3" fontId="52"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4"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6" fillId="0" borderId="1" xfId="47" quotePrefix="1" applyNumberFormat="1" applyFont="1" applyFill="1" applyBorder="1" applyAlignment="1">
      <alignment horizontal="center" vertical="center" wrapText="1"/>
    </xf>
    <xf numFmtId="37" fontId="46" fillId="0" borderId="1" xfId="47" applyNumberFormat="1" applyFont="1" applyFill="1" applyBorder="1" applyAlignment="1">
      <alignment horizontal="center" vertical="center" wrapText="1"/>
    </xf>
    <xf numFmtId="167" fontId="15" fillId="0" borderId="1" xfId="2" quotePrefix="1" applyNumberFormat="1" applyFont="1" applyFill="1" applyBorder="1" applyAlignment="1">
      <alignment horizontal="center" vertical="center" wrapText="1"/>
    </xf>
    <xf numFmtId="167" fontId="15" fillId="0" borderId="1" xfId="2" applyNumberFormat="1" applyFont="1" applyFill="1" applyBorder="1" applyAlignment="1">
      <alignment horizontal="center" vertical="center" wrapText="1"/>
    </xf>
    <xf numFmtId="37" fontId="0" fillId="0" borderId="0" xfId="0" applyNumberFormat="1"/>
    <xf numFmtId="0" fontId="1" fillId="0" borderId="1" xfId="0" applyFont="1" applyBorder="1" applyAlignment="1">
      <alignment horizontal="center"/>
    </xf>
    <xf numFmtId="0" fontId="8" fillId="5" borderId="1" xfId="2" applyFont="1" applyFill="1" applyBorder="1" applyAlignment="1">
      <alignment horizontal="center"/>
    </xf>
    <xf numFmtId="0" fontId="0" fillId="0" borderId="0" xfId="0"/>
    <xf numFmtId="0" fontId="40" fillId="0" borderId="0" xfId="0" applyFont="1" applyFill="1" applyBorder="1" applyAlignment="1">
      <alignment vertical="center" wrapText="1"/>
    </xf>
    <xf numFmtId="166" fontId="6" fillId="0" borderId="0" xfId="55" applyNumberFormat="1" applyFont="1" applyFill="1" applyBorder="1" applyAlignment="1">
      <alignment horizontal="center" vertical="center"/>
    </xf>
    <xf numFmtId="37" fontId="55" fillId="43" borderId="1" xfId="47" applyNumberFormat="1" applyFont="1" applyFill="1" applyBorder="1" applyAlignment="1">
      <alignment horizontal="center" vertical="top" wrapText="1"/>
    </xf>
    <xf numFmtId="37" fontId="17" fillId="43" borderId="1" xfId="47" applyNumberFormat="1" applyFont="1" applyFill="1" applyBorder="1" applyAlignment="1">
      <alignment horizontal="center" vertical="top"/>
    </xf>
    <xf numFmtId="37" fontId="6" fillId="5" borderId="0" xfId="2" applyNumberFormat="1" applyFill="1"/>
    <xf numFmtId="37" fontId="21" fillId="0" borderId="0" xfId="0" applyNumberFormat="1" applyFont="1"/>
    <xf numFmtId="3" fontId="53" fillId="0" borderId="2"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3" fontId="44" fillId="2" borderId="1" xfId="0" applyNumberFormat="1" applyFont="1" applyFill="1" applyBorder="1" applyAlignment="1">
      <alignment horizontal="center" vertical="center"/>
    </xf>
    <xf numFmtId="3" fontId="42" fillId="0" borderId="3" xfId="0" applyNumberFormat="1" applyFont="1" applyBorder="1" applyAlignment="1">
      <alignment horizontal="center" vertical="center"/>
    </xf>
    <xf numFmtId="3" fontId="42" fillId="0" borderId="14" xfId="0" applyNumberFormat="1" applyFont="1" applyBorder="1" applyAlignment="1">
      <alignment horizontal="center" vertical="center"/>
    </xf>
    <xf numFmtId="3" fontId="42" fillId="0" borderId="4" xfId="0" applyNumberFormat="1" applyFont="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7" fillId="0" borderId="0" xfId="0" applyFont="1" applyAlignment="1">
      <alignment horizontal="center" wrapText="1"/>
    </xf>
    <xf numFmtId="0" fontId="37" fillId="0" borderId="18" xfId="0" applyFont="1" applyBorder="1" applyAlignment="1">
      <alignment horizontal="center" wrapText="1"/>
    </xf>
    <xf numFmtId="3" fontId="42" fillId="0" borderId="3" xfId="0" quotePrefix="1" applyNumberFormat="1" applyFont="1" applyBorder="1" applyAlignment="1">
      <alignment horizontal="center" vertical="center"/>
    </xf>
    <xf numFmtId="0" fontId="37" fillId="0" borderId="0" xfId="0" applyFont="1" applyBorder="1" applyAlignment="1">
      <alignment horizontal="center" wrapText="1"/>
    </xf>
    <xf numFmtId="10" fontId="1" fillId="3" borderId="1"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0" fontId="19" fillId="0" borderId="0" xfId="2" applyFont="1" applyBorder="1" applyAlignment="1">
      <alignment horizontal="center" wrapText="1"/>
    </xf>
    <xf numFmtId="0" fontId="19" fillId="0" borderId="18" xfId="2" applyFont="1" applyBorder="1" applyAlignment="1">
      <alignment horizontal="center" wrapText="1"/>
    </xf>
    <xf numFmtId="0" fontId="54" fillId="3" borderId="1" xfId="0" applyFont="1" applyFill="1" applyBorder="1" applyAlignment="1">
      <alignment horizontal="center" vertical="center"/>
    </xf>
    <xf numFmtId="0" fontId="49" fillId="0" borderId="0" xfId="2" applyFont="1" applyBorder="1" applyAlignment="1">
      <alignment horizontal="center" wrapText="1"/>
    </xf>
    <xf numFmtId="0" fontId="49" fillId="0" borderId="18" xfId="2" applyFont="1" applyBorder="1" applyAlignment="1">
      <alignment horizontal="center" wrapText="1"/>
    </xf>
    <xf numFmtId="0" fontId="19" fillId="0" borderId="0" xfId="2" applyFont="1" applyAlignment="1">
      <alignment horizontal="center" wrapText="1"/>
    </xf>
    <xf numFmtId="3" fontId="49" fillId="8" borderId="4" xfId="2" applyNumberFormat="1" applyFont="1" applyFill="1" applyBorder="1" applyAlignment="1">
      <alignment horizontal="center"/>
    </xf>
    <xf numFmtId="3" fontId="53" fillId="0" borderId="2" xfId="0" applyNumberFormat="1" applyFont="1" applyFill="1" applyBorder="1" applyAlignment="1">
      <alignment horizontal="center" vertical="center"/>
    </xf>
    <xf numFmtId="3" fontId="53" fillId="0" borderId="5" xfId="0" applyNumberFormat="1" applyFont="1" applyFill="1" applyBorder="1" applyAlignment="1">
      <alignment horizontal="center" vertical="center"/>
    </xf>
    <xf numFmtId="0" fontId="16" fillId="40" borderId="2" xfId="2" applyFont="1" applyFill="1" applyBorder="1" applyAlignment="1">
      <alignment horizontal="center"/>
    </xf>
    <xf numFmtId="0" fontId="16" fillId="40" borderId="13" xfId="2" applyFont="1" applyFill="1" applyBorder="1" applyAlignment="1">
      <alignment horizontal="center"/>
    </xf>
    <xf numFmtId="0" fontId="16" fillId="40" borderId="5" xfId="2" applyFont="1" applyFill="1" applyBorder="1" applyAlignment="1">
      <alignment horizontal="center"/>
    </xf>
    <xf numFmtId="3" fontId="49" fillId="8" borderId="3" xfId="2" applyNumberFormat="1" applyFont="1" applyFill="1" applyBorder="1" applyAlignment="1">
      <alignment horizontal="center" vertical="center" wrapText="1"/>
    </xf>
    <xf numFmtId="0" fontId="49" fillId="0" borderId="0" xfId="2" applyFont="1" applyAlignment="1">
      <alignment horizontal="center" wrapText="1"/>
    </xf>
    <xf numFmtId="0" fontId="7" fillId="43" borderId="0" xfId="2" applyFont="1" applyFill="1" applyAlignment="1">
      <alignment horizontal="left" vertical="center"/>
    </xf>
    <xf numFmtId="0" fontId="16" fillId="6" borderId="1" xfId="2" applyFont="1" applyFill="1" applyBorder="1" applyAlignment="1">
      <alignment horizontal="center"/>
    </xf>
    <xf numFmtId="0" fontId="16" fillId="6" borderId="2" xfId="2" applyFont="1" applyFill="1" applyBorder="1" applyAlignment="1">
      <alignment horizontal="center"/>
    </xf>
    <xf numFmtId="0" fontId="16" fillId="6" borderId="13" xfId="2" applyFont="1" applyFill="1" applyBorder="1" applyAlignment="1">
      <alignment horizontal="center"/>
    </xf>
    <xf numFmtId="0" fontId="16" fillId="6" borderId="5" xfId="2" applyFont="1" applyFill="1" applyBorder="1" applyAlignment="1">
      <alignment horizontal="center"/>
    </xf>
    <xf numFmtId="3" fontId="49" fillId="8" borderId="1" xfId="2" applyNumberFormat="1" applyFont="1" applyFill="1" applyBorder="1" applyAlignment="1">
      <alignment horizontal="center" vertical="center" wrapText="1"/>
    </xf>
    <xf numFmtId="3" fontId="53" fillId="0" borderId="1" xfId="0" applyNumberFormat="1" applyFont="1" applyBorder="1" applyAlignment="1">
      <alignment horizontal="center" vertical="center"/>
    </xf>
    <xf numFmtId="3" fontId="49" fillId="8" borderId="1" xfId="2" applyNumberFormat="1" applyFont="1" applyFill="1" applyBorder="1" applyAlignment="1">
      <alignment horizontal="center"/>
    </xf>
    <xf numFmtId="0" fontId="13" fillId="5" borderId="0" xfId="2" applyFont="1" applyFill="1" applyBorder="1" applyAlignment="1">
      <alignment horizontal="left" wrapText="1"/>
    </xf>
    <xf numFmtId="0" fontId="40" fillId="45" borderId="0" xfId="0" applyFont="1" applyFill="1" applyBorder="1" applyAlignment="1">
      <alignment horizontal="left" vertical="center" wrapText="1"/>
    </xf>
    <xf numFmtId="0" fontId="39" fillId="0" borderId="0" xfId="0" applyFont="1" applyBorder="1" applyAlignment="1">
      <alignment horizontal="right" vertical="top" wrapText="1"/>
    </xf>
    <xf numFmtId="0" fontId="7" fillId="43" borderId="0" xfId="3" applyFont="1" applyFill="1" applyAlignment="1">
      <alignment horizontal="center" vertical="center"/>
    </xf>
    <xf numFmtId="0" fontId="15" fillId="5" borderId="0" xfId="3" applyFont="1" applyFill="1" applyAlignment="1">
      <alignment horizontal="right"/>
    </xf>
    <xf numFmtId="0" fontId="17" fillId="5" borderId="0" xfId="3" applyFont="1" applyFill="1" applyAlignment="1">
      <alignment horizontal="left" vertical="top" wrapText="1"/>
    </xf>
    <xf numFmtId="0" fontId="45" fillId="2" borderId="1" xfId="3" applyFont="1" applyFill="1" applyBorder="1" applyAlignment="1">
      <alignment horizontal="center" vertical="center"/>
    </xf>
    <xf numFmtId="0" fontId="45" fillId="40" borderId="1" xfId="3" applyFont="1" applyFill="1" applyBorder="1" applyAlignment="1">
      <alignment horizontal="center" vertical="center"/>
    </xf>
    <xf numFmtId="0" fontId="16"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8" fillId="5" borderId="1" xfId="0" applyNumberFormat="1" applyFont="1" applyFill="1" applyBorder="1" applyAlignment="1">
      <alignment horizontal="left" vertical="center"/>
    </xf>
    <xf numFmtId="0" fontId="8" fillId="0" borderId="1" xfId="0" applyFont="1" applyBorder="1" applyAlignment="1">
      <alignment horizontal="left" vertical="center" wrapText="1"/>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showGridLines="0" tabSelected="1" zoomScale="80" zoomScaleNormal="80" workbookViewId="0">
      <pane ySplit="4" topLeftCell="A5" activePane="bottomLeft" state="frozen"/>
      <selection pane="bottomLeft"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9" customWidth="1"/>
    <col min="7" max="7" width="17.6640625" style="49" customWidth="1"/>
    <col min="8" max="8" width="3" style="54" customWidth="1"/>
    <col min="9" max="9" width="24.109375" style="61" customWidth="1"/>
    <col min="10" max="10" width="16.33203125" style="61" customWidth="1"/>
    <col min="11" max="11" width="17.5546875" style="61" customWidth="1"/>
    <col min="12" max="12" width="17.21875" style="61" bestFit="1" customWidth="1"/>
    <col min="13" max="13" width="0.5546875" style="169" customWidth="1"/>
    <col min="14" max="14" width="16.6640625" style="49" customWidth="1"/>
    <col min="15" max="15" width="17.6640625" style="49" customWidth="1"/>
    <col min="16" max="16" width="3" style="189" customWidth="1"/>
    <col min="17" max="17" width="22.77734375" style="61" customWidth="1"/>
    <col min="18" max="18" width="16.77734375" style="61" customWidth="1"/>
    <col min="19" max="19" width="17" style="61" customWidth="1"/>
    <col min="20" max="20" width="17.21875" style="61" bestFit="1" customWidth="1"/>
  </cols>
  <sheetData>
    <row r="1" spans="1:20" ht="32.4" customHeight="1" x14ac:dyDescent="0.3">
      <c r="A1" s="278" t="s">
        <v>55</v>
      </c>
      <c r="B1" s="278"/>
      <c r="C1" s="278"/>
      <c r="D1" s="278"/>
      <c r="F1" s="255" t="s">
        <v>114</v>
      </c>
      <c r="G1" s="255"/>
      <c r="I1" s="276" t="s">
        <v>56</v>
      </c>
      <c r="J1" s="276"/>
      <c r="K1" s="276"/>
      <c r="L1" s="276"/>
      <c r="N1" s="252" t="s">
        <v>115</v>
      </c>
      <c r="O1" s="252"/>
      <c r="Q1" s="276" t="s">
        <v>67</v>
      </c>
      <c r="R1" s="276"/>
      <c r="S1" s="276"/>
      <c r="T1" s="276"/>
    </row>
    <row r="2" spans="1:20" ht="30" customHeight="1" x14ac:dyDescent="0.3">
      <c r="A2" s="279" t="s">
        <v>113</v>
      </c>
      <c r="B2" s="279"/>
      <c r="C2" s="279"/>
      <c r="D2" s="279"/>
      <c r="F2" s="253"/>
      <c r="G2" s="253"/>
      <c r="I2" s="277"/>
      <c r="J2" s="277"/>
      <c r="K2" s="277"/>
      <c r="L2" s="277"/>
      <c r="N2" s="253"/>
      <c r="O2" s="253"/>
      <c r="Q2" s="277"/>
      <c r="R2" s="277"/>
      <c r="S2" s="277"/>
      <c r="T2" s="277"/>
    </row>
    <row r="3" spans="1:20" ht="24.6" customHeight="1" x14ac:dyDescent="0.3">
      <c r="A3" s="264" t="s">
        <v>0</v>
      </c>
      <c r="B3" s="274" t="s">
        <v>1</v>
      </c>
      <c r="C3" s="250" t="s">
        <v>85</v>
      </c>
      <c r="D3" s="43" t="s">
        <v>41</v>
      </c>
      <c r="E3" s="1"/>
      <c r="F3" s="45" t="s">
        <v>43</v>
      </c>
      <c r="G3" s="44" t="s">
        <v>46</v>
      </c>
      <c r="H3" s="1"/>
      <c r="I3" s="264" t="s">
        <v>0</v>
      </c>
      <c r="J3" s="274" t="s">
        <v>1</v>
      </c>
      <c r="K3" s="250" t="s">
        <v>86</v>
      </c>
      <c r="L3" s="43" t="s">
        <v>41</v>
      </c>
      <c r="M3" s="1"/>
      <c r="N3" s="45" t="s">
        <v>43</v>
      </c>
      <c r="O3" s="44" t="s">
        <v>46</v>
      </c>
      <c r="P3" s="1"/>
      <c r="Q3" s="244" t="s">
        <v>0</v>
      </c>
      <c r="R3" s="246" t="s">
        <v>1</v>
      </c>
      <c r="S3" s="221" t="s">
        <v>87</v>
      </c>
      <c r="T3" s="112" t="s">
        <v>41</v>
      </c>
    </row>
    <row r="4" spans="1:20" ht="22.2" customHeight="1" x14ac:dyDescent="0.3">
      <c r="A4" s="265"/>
      <c r="B4" s="275"/>
      <c r="C4" s="251"/>
      <c r="D4" s="47" t="s">
        <v>42</v>
      </c>
      <c r="E4" s="1"/>
      <c r="F4" s="48" t="s">
        <v>44</v>
      </c>
      <c r="G4" s="46" t="s">
        <v>45</v>
      </c>
      <c r="H4" s="1"/>
      <c r="I4" s="265"/>
      <c r="J4" s="275"/>
      <c r="K4" s="251"/>
      <c r="L4" s="47" t="s">
        <v>42</v>
      </c>
      <c r="M4" s="1"/>
      <c r="N4" s="48" t="s">
        <v>44</v>
      </c>
      <c r="O4" s="46" t="s">
        <v>45</v>
      </c>
      <c r="P4" s="1"/>
      <c r="Q4" s="245"/>
      <c r="R4" s="247"/>
      <c r="S4" s="222"/>
      <c r="T4" s="113" t="s">
        <v>42</v>
      </c>
    </row>
    <row r="5" spans="1:20" ht="22.2" customHeight="1" x14ac:dyDescent="0.3">
      <c r="A5" s="41" t="s">
        <v>36</v>
      </c>
      <c r="B5" s="223">
        <v>58</v>
      </c>
      <c r="C5" s="224">
        <v>407.73</v>
      </c>
      <c r="D5" s="281">
        <f>C5/$C$28</f>
        <v>1.2855794266933118E-2</v>
      </c>
      <c r="F5" s="241">
        <v>309</v>
      </c>
      <c r="G5" s="242">
        <v>2696.99</v>
      </c>
      <c r="I5" s="41" t="s">
        <v>36</v>
      </c>
      <c r="J5" s="223">
        <v>11950</v>
      </c>
      <c r="K5" s="224">
        <v>104801.72</v>
      </c>
      <c r="L5" s="227">
        <f>K5/$K$28</f>
        <v>0.20366134332895094</v>
      </c>
      <c r="N5" s="254">
        <v>9771</v>
      </c>
      <c r="O5" s="254">
        <v>84958.13</v>
      </c>
      <c r="Q5" s="41" t="s">
        <v>36</v>
      </c>
      <c r="R5" s="223">
        <f>SUM(B5+J5)</f>
        <v>12008</v>
      </c>
      <c r="S5" s="224">
        <f>SUM(C5+K5)</f>
        <v>105209.45</v>
      </c>
      <c r="T5" s="227">
        <f>S5/$K$28</f>
        <v>0.20445368566374766</v>
      </c>
    </row>
    <row r="6" spans="1:20" ht="23.4" customHeight="1" x14ac:dyDescent="0.3">
      <c r="A6" s="42" t="s">
        <v>35</v>
      </c>
      <c r="B6" s="225"/>
      <c r="C6" s="225"/>
      <c r="D6" s="282"/>
      <c r="F6" s="243"/>
      <c r="G6" s="243"/>
      <c r="I6" s="42" t="s">
        <v>35</v>
      </c>
      <c r="J6" s="225"/>
      <c r="K6" s="225"/>
      <c r="L6" s="228"/>
      <c r="N6" s="243"/>
      <c r="O6" s="243"/>
      <c r="Q6" s="42" t="s">
        <v>35</v>
      </c>
      <c r="R6" s="225"/>
      <c r="S6" s="225"/>
      <c r="T6" s="228"/>
    </row>
    <row r="7" spans="1:20" ht="15.6" x14ac:dyDescent="0.3">
      <c r="A7" s="39" t="s">
        <v>11</v>
      </c>
      <c r="B7" s="223">
        <v>3</v>
      </c>
      <c r="C7" s="223">
        <v>139.1</v>
      </c>
      <c r="D7" s="280">
        <f t="shared" ref="D7:D13" si="0">C7/$C$28</f>
        <v>4.3858459827101183E-3</v>
      </c>
      <c r="F7" s="241">
        <v>3</v>
      </c>
      <c r="G7" s="241">
        <v>139.1</v>
      </c>
      <c r="I7" s="39" t="s">
        <v>11</v>
      </c>
      <c r="J7" s="261">
        <v>310</v>
      </c>
      <c r="K7" s="261">
        <v>11724.02</v>
      </c>
      <c r="L7" s="226">
        <f>K7/$K$28</f>
        <v>2.2783306060391827E-2</v>
      </c>
      <c r="N7" s="241">
        <v>311</v>
      </c>
      <c r="O7" s="241">
        <v>11361.67</v>
      </c>
      <c r="Q7" s="39" t="s">
        <v>11</v>
      </c>
      <c r="R7" s="223">
        <f>SUM(B7+J7)</f>
        <v>313</v>
      </c>
      <c r="S7" s="223">
        <f>SUM(C7+K7)</f>
        <v>11863.12</v>
      </c>
      <c r="T7" s="226">
        <f>S7/$K$28</f>
        <v>2.3053619303886851E-2</v>
      </c>
    </row>
    <row r="8" spans="1:20" ht="15.6" x14ac:dyDescent="0.3">
      <c r="A8" s="40" t="s">
        <v>37</v>
      </c>
      <c r="B8" s="224"/>
      <c r="C8" s="224"/>
      <c r="D8" s="281"/>
      <c r="F8" s="242"/>
      <c r="G8" s="242"/>
      <c r="I8" s="40" t="s">
        <v>37</v>
      </c>
      <c r="J8" s="262"/>
      <c r="K8" s="262"/>
      <c r="L8" s="227"/>
      <c r="N8" s="242"/>
      <c r="O8" s="242"/>
      <c r="Q8" s="40" t="s">
        <v>37</v>
      </c>
      <c r="R8" s="224"/>
      <c r="S8" s="224"/>
      <c r="T8" s="227"/>
    </row>
    <row r="9" spans="1:20" ht="15.6" x14ac:dyDescent="0.3">
      <c r="A9" s="40" t="s">
        <v>39</v>
      </c>
      <c r="B9" s="225"/>
      <c r="C9" s="225"/>
      <c r="D9" s="282"/>
      <c r="F9" s="243"/>
      <c r="G9" s="243"/>
      <c r="I9" s="40" t="s">
        <v>39</v>
      </c>
      <c r="J9" s="263"/>
      <c r="K9" s="263"/>
      <c r="L9" s="228"/>
      <c r="N9" s="243"/>
      <c r="O9" s="243"/>
      <c r="Q9" s="40" t="s">
        <v>39</v>
      </c>
      <c r="R9" s="225"/>
      <c r="S9" s="225"/>
      <c r="T9" s="228"/>
    </row>
    <row r="10" spans="1:20" ht="15.6" x14ac:dyDescent="0.3">
      <c r="A10" s="39" t="s">
        <v>11</v>
      </c>
      <c r="B10" s="223">
        <v>1</v>
      </c>
      <c r="C10" s="223">
        <v>192.76</v>
      </c>
      <c r="D10" s="280">
        <f t="shared" si="0"/>
        <v>6.0777546486499093E-3</v>
      </c>
      <c r="F10" s="241">
        <v>1</v>
      </c>
      <c r="G10" s="241">
        <v>192.76</v>
      </c>
      <c r="I10" s="39" t="s">
        <v>11</v>
      </c>
      <c r="J10" s="223">
        <v>360</v>
      </c>
      <c r="K10" s="223">
        <v>119667.52</v>
      </c>
      <c r="L10" s="226">
        <f>K10/$K$28</f>
        <v>0.23255007528544477</v>
      </c>
      <c r="N10" s="241">
        <v>349</v>
      </c>
      <c r="O10" s="241">
        <v>113025.8</v>
      </c>
      <c r="Q10" s="39" t="s">
        <v>11</v>
      </c>
      <c r="R10" s="223">
        <f>SUM(B10+J10)</f>
        <v>361</v>
      </c>
      <c r="S10" s="223">
        <f>SUM(C10+K10)</f>
        <v>119860.28</v>
      </c>
      <c r="T10" s="226">
        <f>S10/$K$28</f>
        <v>0.23292466608929882</v>
      </c>
    </row>
    <row r="11" spans="1:20" ht="15.6" x14ac:dyDescent="0.3">
      <c r="A11" s="40" t="s">
        <v>37</v>
      </c>
      <c r="B11" s="224"/>
      <c r="C11" s="224"/>
      <c r="D11" s="281"/>
      <c r="F11" s="242"/>
      <c r="G11" s="242"/>
      <c r="I11" s="40" t="s">
        <v>37</v>
      </c>
      <c r="J11" s="224"/>
      <c r="K11" s="224"/>
      <c r="L11" s="227"/>
      <c r="N11" s="242"/>
      <c r="O11" s="242"/>
      <c r="Q11" s="40" t="s">
        <v>37</v>
      </c>
      <c r="R11" s="224"/>
      <c r="S11" s="224"/>
      <c r="T11" s="227"/>
    </row>
    <row r="12" spans="1:20" ht="15.6" x14ac:dyDescent="0.3">
      <c r="A12" s="40" t="s">
        <v>38</v>
      </c>
      <c r="B12" s="225"/>
      <c r="C12" s="225"/>
      <c r="D12" s="282"/>
      <c r="F12" s="243"/>
      <c r="G12" s="243"/>
      <c r="I12" s="40" t="s">
        <v>38</v>
      </c>
      <c r="J12" s="225"/>
      <c r="K12" s="225"/>
      <c r="L12" s="228"/>
      <c r="N12" s="243"/>
      <c r="O12" s="243"/>
      <c r="Q12" s="40" t="s">
        <v>38</v>
      </c>
      <c r="R12" s="225"/>
      <c r="S12" s="225"/>
      <c r="T12" s="228"/>
    </row>
    <row r="13" spans="1:20" ht="15.6" x14ac:dyDescent="0.3">
      <c r="A13" s="39" t="s">
        <v>11</v>
      </c>
      <c r="B13" s="223">
        <v>1</v>
      </c>
      <c r="C13" s="223">
        <v>1580</v>
      </c>
      <c r="D13" s="280">
        <f t="shared" si="0"/>
        <v>4.981766105450746E-2</v>
      </c>
      <c r="F13" s="223">
        <v>1</v>
      </c>
      <c r="G13" s="223">
        <v>1580</v>
      </c>
      <c r="I13" s="39" t="s">
        <v>11</v>
      </c>
      <c r="J13" s="223">
        <v>56</v>
      </c>
      <c r="K13" s="223">
        <v>130461.07</v>
      </c>
      <c r="L13" s="226">
        <f>K13/$K$28</f>
        <v>0.2535251975667222</v>
      </c>
      <c r="N13" s="241">
        <v>53</v>
      </c>
      <c r="O13" s="241">
        <v>130207.94</v>
      </c>
      <c r="Q13" s="39" t="s">
        <v>11</v>
      </c>
      <c r="R13" s="223">
        <f>SUM(B13+J13)</f>
        <v>57</v>
      </c>
      <c r="S13" s="223">
        <f>SUM(C13+K13)</f>
        <v>132041.07</v>
      </c>
      <c r="T13" s="226">
        <f>S13/$K$28</f>
        <v>0.25659561399175551</v>
      </c>
    </row>
    <row r="14" spans="1:20" ht="15.6" x14ac:dyDescent="0.3">
      <c r="A14" s="40" t="s">
        <v>37</v>
      </c>
      <c r="B14" s="224"/>
      <c r="C14" s="224"/>
      <c r="D14" s="281"/>
      <c r="F14" s="224"/>
      <c r="G14" s="224"/>
      <c r="I14" s="40" t="s">
        <v>37</v>
      </c>
      <c r="J14" s="224"/>
      <c r="K14" s="224"/>
      <c r="L14" s="227"/>
      <c r="N14" s="242"/>
      <c r="O14" s="242"/>
      <c r="Q14" s="40" t="s">
        <v>37</v>
      </c>
      <c r="R14" s="224"/>
      <c r="S14" s="224"/>
      <c r="T14" s="227"/>
    </row>
    <row r="15" spans="1:20" ht="15.6" x14ac:dyDescent="0.3">
      <c r="A15" s="38" t="s">
        <v>40</v>
      </c>
      <c r="B15" s="225"/>
      <c r="C15" s="225"/>
      <c r="D15" s="282"/>
      <c r="F15" s="225"/>
      <c r="G15" s="225"/>
      <c r="I15" s="38" t="s">
        <v>40</v>
      </c>
      <c r="J15" s="225"/>
      <c r="K15" s="225"/>
      <c r="L15" s="228"/>
      <c r="N15" s="243"/>
      <c r="O15" s="243"/>
      <c r="Q15" s="38" t="s">
        <v>40</v>
      </c>
      <c r="R15" s="225"/>
      <c r="S15" s="225"/>
      <c r="T15" s="228"/>
    </row>
    <row r="16" spans="1:20" ht="14.4" customHeight="1" x14ac:dyDescent="0.3">
      <c r="A16" s="248" t="s">
        <v>83</v>
      </c>
      <c r="B16" s="219">
        <f>SUM(B5:B13)</f>
        <v>63</v>
      </c>
      <c r="C16" s="219">
        <f>SUM(C5:C13)</f>
        <v>2319.59</v>
      </c>
      <c r="D16" s="256">
        <f>SUM(D5:D15)</f>
        <v>7.3137055952800609E-2</v>
      </c>
      <c r="F16" s="220">
        <f>SUM(F5:F13)</f>
        <v>314</v>
      </c>
      <c r="G16" s="220">
        <f>SUM(G5:G13)</f>
        <v>4608.8499999999995</v>
      </c>
      <c r="I16" s="248" t="s">
        <v>83</v>
      </c>
      <c r="J16" s="219">
        <f>SUM(J5:J13)</f>
        <v>12676</v>
      </c>
      <c r="K16" s="219">
        <f>SUM(K5:K13)</f>
        <v>366654.33</v>
      </c>
      <c r="L16" s="260">
        <f>K16/$K$28</f>
        <v>0.71251992224150973</v>
      </c>
      <c r="N16" s="220">
        <f>SUM(N5:N15)</f>
        <v>10484</v>
      </c>
      <c r="O16" s="220">
        <f>SUM(O5:O15)</f>
        <v>339553.54000000004</v>
      </c>
      <c r="Q16" s="248" t="s">
        <v>84</v>
      </c>
      <c r="R16" s="229">
        <f>SUM(R5:R13)</f>
        <v>12739</v>
      </c>
      <c r="S16" s="229">
        <f>SUM(S5:S13)</f>
        <v>368973.92</v>
      </c>
      <c r="T16" s="232">
        <f>S16/$S$28</f>
        <v>0.67540056097720269</v>
      </c>
    </row>
    <row r="17" spans="1:20" ht="14.4" customHeight="1" x14ac:dyDescent="0.3">
      <c r="A17" s="248"/>
      <c r="B17" s="219"/>
      <c r="C17" s="219"/>
      <c r="D17" s="256"/>
      <c r="F17" s="220"/>
      <c r="G17" s="220"/>
      <c r="I17" s="248"/>
      <c r="J17" s="219"/>
      <c r="K17" s="219"/>
      <c r="L17" s="260"/>
      <c r="N17" s="220"/>
      <c r="O17" s="220"/>
      <c r="Q17" s="248"/>
      <c r="R17" s="230"/>
      <c r="S17" s="230"/>
      <c r="T17" s="232"/>
    </row>
    <row r="18" spans="1:20" ht="14.4" customHeight="1" x14ac:dyDescent="0.3">
      <c r="A18" s="248"/>
      <c r="B18" s="219"/>
      <c r="C18" s="219"/>
      <c r="D18" s="256"/>
      <c r="F18" s="220"/>
      <c r="G18" s="220"/>
      <c r="I18" s="248"/>
      <c r="J18" s="219"/>
      <c r="K18" s="219"/>
      <c r="L18" s="260"/>
      <c r="N18" s="220"/>
      <c r="O18" s="220"/>
      <c r="Q18" s="248"/>
      <c r="R18" s="231"/>
      <c r="S18" s="231"/>
      <c r="T18" s="232"/>
    </row>
    <row r="19" spans="1:20" s="3" customFormat="1" ht="3" customHeight="1" x14ac:dyDescent="0.3">
      <c r="A19" s="2"/>
      <c r="B19" s="4"/>
      <c r="C19" s="4"/>
      <c r="D19" s="5"/>
      <c r="F19" s="202"/>
      <c r="G19" s="202"/>
      <c r="I19" s="2"/>
      <c r="J19" s="4"/>
      <c r="K19" s="201"/>
      <c r="L19" s="67"/>
      <c r="N19" s="64"/>
      <c r="O19" s="64"/>
      <c r="Q19" s="2"/>
      <c r="R19" s="4"/>
      <c r="S19" s="4"/>
      <c r="T19" s="67"/>
    </row>
    <row r="20" spans="1:20" ht="15.6" customHeight="1" x14ac:dyDescent="0.3">
      <c r="A20" s="249" t="s">
        <v>2</v>
      </c>
      <c r="B20" s="219">
        <v>4</v>
      </c>
      <c r="C20" s="219">
        <v>29396.07</v>
      </c>
      <c r="D20" s="256">
        <f>C20/$C$28</f>
        <v>0.92686294404719938</v>
      </c>
      <c r="E20" s="60"/>
      <c r="F20" s="220">
        <v>4</v>
      </c>
      <c r="G20" s="220">
        <v>29396.07</v>
      </c>
      <c r="I20" s="249" t="s">
        <v>2</v>
      </c>
      <c r="J20" s="219">
        <v>11</v>
      </c>
      <c r="K20" s="219">
        <v>73384.73</v>
      </c>
      <c r="L20" s="260">
        <f>K20/$K$28</f>
        <v>0.14260865844217407</v>
      </c>
      <c r="M20" s="170"/>
      <c r="N20" s="220">
        <v>11</v>
      </c>
      <c r="O20" s="220">
        <v>77931.56</v>
      </c>
      <c r="Q20" s="249" t="s">
        <v>2</v>
      </c>
      <c r="R20" s="229">
        <f>SUM(B20+J20)</f>
        <v>15</v>
      </c>
      <c r="S20" s="229">
        <f>SUM(C20+K20)</f>
        <v>102780.79999999999</v>
      </c>
      <c r="T20" s="232">
        <f>S20/$S$28</f>
        <v>0.18813852745387988</v>
      </c>
    </row>
    <row r="21" spans="1:20" ht="15.6" customHeight="1" x14ac:dyDescent="0.3">
      <c r="A21" s="249"/>
      <c r="B21" s="219"/>
      <c r="C21" s="219"/>
      <c r="D21" s="256"/>
      <c r="E21" s="60"/>
      <c r="F21" s="220"/>
      <c r="G21" s="220"/>
      <c r="I21" s="249"/>
      <c r="J21" s="219"/>
      <c r="K21" s="219"/>
      <c r="L21" s="260"/>
      <c r="M21" s="170"/>
      <c r="N21" s="220"/>
      <c r="O21" s="220"/>
      <c r="Q21" s="249"/>
      <c r="R21" s="230"/>
      <c r="S21" s="230"/>
      <c r="T21" s="232"/>
    </row>
    <row r="22" spans="1:20" ht="15.6" customHeight="1" x14ac:dyDescent="0.3">
      <c r="A22" s="249"/>
      <c r="B22" s="219"/>
      <c r="C22" s="219"/>
      <c r="D22" s="256"/>
      <c r="E22" s="60"/>
      <c r="F22" s="220"/>
      <c r="G22" s="220"/>
      <c r="I22" s="249"/>
      <c r="J22" s="219"/>
      <c r="K22" s="219"/>
      <c r="L22" s="260"/>
      <c r="M22" s="170"/>
      <c r="N22" s="220"/>
      <c r="O22" s="220"/>
      <c r="Q22" s="249"/>
      <c r="R22" s="231"/>
      <c r="S22" s="231"/>
      <c r="T22" s="232"/>
    </row>
    <row r="23" spans="1:20" s="3" customFormat="1" ht="3" customHeight="1" x14ac:dyDescent="0.3">
      <c r="A23" s="2"/>
      <c r="B23" s="111"/>
      <c r="C23" s="111"/>
      <c r="D23" s="5"/>
      <c r="F23" s="65"/>
      <c r="G23" s="65"/>
      <c r="I23" s="2"/>
      <c r="J23" s="111"/>
      <c r="K23" s="201"/>
      <c r="L23" s="67"/>
      <c r="N23" s="202"/>
      <c r="O23" s="202"/>
      <c r="Q23" s="2"/>
      <c r="R23" s="111"/>
      <c r="S23" s="111"/>
      <c r="T23" s="67"/>
    </row>
    <row r="24" spans="1:20" s="61" customFormat="1" ht="15.6" customHeight="1" x14ac:dyDescent="0.3">
      <c r="A24" s="249" t="s">
        <v>59</v>
      </c>
      <c r="B24" s="219">
        <v>0</v>
      </c>
      <c r="C24" s="219">
        <v>0</v>
      </c>
      <c r="D24" s="256">
        <f>C24/$C$28</f>
        <v>0</v>
      </c>
      <c r="E24" s="170"/>
      <c r="F24" s="220">
        <v>0</v>
      </c>
      <c r="G24" s="220">
        <v>0</v>
      </c>
      <c r="I24" s="249" t="s">
        <v>59</v>
      </c>
      <c r="J24" s="257">
        <v>43</v>
      </c>
      <c r="K24" s="257">
        <v>74549.119999999995</v>
      </c>
      <c r="L24" s="260">
        <f>K24/$K$28</f>
        <v>0.1448714193163162</v>
      </c>
      <c r="M24" s="63"/>
      <c r="N24" s="220">
        <v>44</v>
      </c>
      <c r="O24" s="220">
        <v>75093.899999999994</v>
      </c>
      <c r="P24" s="189"/>
      <c r="Q24" s="249" t="s">
        <v>59</v>
      </c>
      <c r="R24" s="229">
        <f>J24+B24</f>
        <v>43</v>
      </c>
      <c r="S24" s="229">
        <f>K24+C24</f>
        <v>74549.119999999995</v>
      </c>
      <c r="T24" s="232">
        <f>S24/$S$28</f>
        <v>0.1364609115689174</v>
      </c>
    </row>
    <row r="25" spans="1:20" s="61" customFormat="1" ht="15.6" customHeight="1" x14ac:dyDescent="0.3">
      <c r="A25" s="249"/>
      <c r="B25" s="219"/>
      <c r="C25" s="219"/>
      <c r="D25" s="256"/>
      <c r="E25" s="170"/>
      <c r="F25" s="220"/>
      <c r="G25" s="220"/>
      <c r="I25" s="249"/>
      <c r="J25" s="258"/>
      <c r="K25" s="258"/>
      <c r="L25" s="260"/>
      <c r="M25" s="63"/>
      <c r="N25" s="220"/>
      <c r="O25" s="220"/>
      <c r="P25" s="189"/>
      <c r="Q25" s="249"/>
      <c r="R25" s="230"/>
      <c r="S25" s="230"/>
      <c r="T25" s="232"/>
    </row>
    <row r="26" spans="1:20" s="61" customFormat="1" ht="15.6" customHeight="1" x14ac:dyDescent="0.3">
      <c r="A26" s="249"/>
      <c r="B26" s="219"/>
      <c r="C26" s="219"/>
      <c r="D26" s="256"/>
      <c r="E26" s="170"/>
      <c r="F26" s="220"/>
      <c r="G26" s="220"/>
      <c r="I26" s="249"/>
      <c r="J26" s="259"/>
      <c r="K26" s="259"/>
      <c r="L26" s="260"/>
      <c r="M26" s="63"/>
      <c r="N26" s="220"/>
      <c r="O26" s="220"/>
      <c r="P26" s="189"/>
      <c r="Q26" s="249"/>
      <c r="R26" s="231"/>
      <c r="S26" s="231"/>
      <c r="T26" s="232"/>
    </row>
    <row r="27" spans="1:20" s="3" customFormat="1" ht="3" customHeight="1" x14ac:dyDescent="0.3">
      <c r="A27" s="2"/>
      <c r="B27" s="111"/>
      <c r="C27" s="111"/>
      <c r="D27" s="5"/>
      <c r="F27" s="65"/>
      <c r="G27" s="65"/>
      <c r="I27" s="2"/>
      <c r="J27" s="111"/>
      <c r="K27" s="201"/>
      <c r="L27" s="67"/>
      <c r="N27" s="65"/>
      <c r="O27" s="65"/>
      <c r="Q27" s="2"/>
      <c r="R27" s="111"/>
      <c r="S27" s="111"/>
      <c r="T27" s="67"/>
    </row>
    <row r="28" spans="1:20" s="28" customFormat="1" ht="15.6" customHeight="1" x14ac:dyDescent="0.3">
      <c r="A28" s="266" t="s">
        <v>54</v>
      </c>
      <c r="B28" s="273">
        <f>SUM(B16+B20+B24)</f>
        <v>67</v>
      </c>
      <c r="C28" s="273">
        <f>SUM(C16+C20+C24)</f>
        <v>31715.66</v>
      </c>
      <c r="D28" s="270">
        <f>SUM(D16+D20)</f>
        <v>1</v>
      </c>
      <c r="F28" s="240">
        <f>SUM(F16+F20+F24)</f>
        <v>318</v>
      </c>
      <c r="G28" s="240">
        <f>SUM(G16+G20+G24)</f>
        <v>34004.92</v>
      </c>
      <c r="I28" s="266" t="s">
        <v>60</v>
      </c>
      <c r="J28" s="267">
        <f>SUM(J16+J20+J24)</f>
        <v>12730</v>
      </c>
      <c r="K28" s="267">
        <f>SUM(K16+K20+K24)</f>
        <v>514588.18</v>
      </c>
      <c r="L28" s="270">
        <f>SUM(L16+L20+L24)</f>
        <v>1</v>
      </c>
      <c r="N28" s="240">
        <f>SUM(N16+N20+N24)</f>
        <v>10539</v>
      </c>
      <c r="O28" s="240">
        <f>SUM(O16+O20+O24)</f>
        <v>492579</v>
      </c>
      <c r="Q28" s="233" t="s">
        <v>99</v>
      </c>
      <c r="R28" s="234">
        <f>SUM(R16+R20+R24)</f>
        <v>12797</v>
      </c>
      <c r="S28" s="234">
        <f>SUM(S16+S20+S24)</f>
        <v>546303.84</v>
      </c>
      <c r="T28" s="237">
        <f>SUM(T16+T20+T24)</f>
        <v>0.99999999999999989</v>
      </c>
    </row>
    <row r="29" spans="1:20" ht="14.4" customHeight="1" x14ac:dyDescent="0.3">
      <c r="A29" s="266"/>
      <c r="B29" s="273"/>
      <c r="C29" s="273"/>
      <c r="D29" s="271"/>
      <c r="F29" s="240"/>
      <c r="G29" s="240"/>
      <c r="I29" s="266"/>
      <c r="J29" s="268"/>
      <c r="K29" s="268"/>
      <c r="L29" s="271"/>
      <c r="N29" s="240"/>
      <c r="O29" s="240"/>
      <c r="Q29" s="233"/>
      <c r="R29" s="235"/>
      <c r="S29" s="235"/>
      <c r="T29" s="238"/>
    </row>
    <row r="30" spans="1:20" ht="21" customHeight="1" x14ac:dyDescent="0.3">
      <c r="A30" s="266"/>
      <c r="B30" s="273"/>
      <c r="C30" s="273"/>
      <c r="D30" s="272"/>
      <c r="F30" s="240"/>
      <c r="G30" s="240"/>
      <c r="I30" s="266"/>
      <c r="J30" s="269"/>
      <c r="K30" s="269"/>
      <c r="L30" s="272"/>
      <c r="N30" s="240"/>
      <c r="O30" s="240"/>
      <c r="Q30" s="233"/>
      <c r="R30" s="236"/>
      <c r="S30" s="236"/>
      <c r="T30" s="239"/>
    </row>
    <row r="31" spans="1:20" ht="8.4" customHeight="1" x14ac:dyDescent="0.3">
      <c r="F31" s="66"/>
      <c r="G31" s="66"/>
    </row>
    <row r="32" spans="1:20" x14ac:dyDescent="0.3">
      <c r="A32" s="61"/>
      <c r="B32" s="61"/>
      <c r="C32" s="61"/>
      <c r="D32" s="61"/>
    </row>
  </sheetData>
  <mergeCells count="131">
    <mergeCell ref="G10:G12"/>
    <mergeCell ref="F13:F15"/>
    <mergeCell ref="G13:G15"/>
    <mergeCell ref="C16:C18"/>
    <mergeCell ref="A3:A4"/>
    <mergeCell ref="A20:A22"/>
    <mergeCell ref="B20:B22"/>
    <mergeCell ref="C20:C22"/>
    <mergeCell ref="A16:A18"/>
    <mergeCell ref="B16:B18"/>
    <mergeCell ref="I1:L2"/>
    <mergeCell ref="Q1:T2"/>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C3:C4"/>
    <mergeCell ref="B13:B15"/>
    <mergeCell ref="C13:C15"/>
    <mergeCell ref="B10:B12"/>
    <mergeCell ref="C10:C12"/>
    <mergeCell ref="I28:I30"/>
    <mergeCell ref="J28:J30"/>
    <mergeCell ref="K28:K30"/>
    <mergeCell ref="L28:L30"/>
    <mergeCell ref="K24:K26"/>
    <mergeCell ref="L24:L26"/>
    <mergeCell ref="A28:A30"/>
    <mergeCell ref="B28:B30"/>
    <mergeCell ref="C28:C30"/>
    <mergeCell ref="F28:F30"/>
    <mergeCell ref="G28:G30"/>
    <mergeCell ref="D28:D30"/>
    <mergeCell ref="A24:A26"/>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K20:K22"/>
    <mergeCell ref="L20:L22"/>
    <mergeCell ref="J3:J4"/>
    <mergeCell ref="J5:J6"/>
    <mergeCell ref="K5:K6"/>
    <mergeCell ref="K3:K4"/>
    <mergeCell ref="Q20:Q22"/>
    <mergeCell ref="R20:R22"/>
    <mergeCell ref="N1:O2"/>
    <mergeCell ref="N5:N6"/>
    <mergeCell ref="O5:O6"/>
    <mergeCell ref="N7:N9"/>
    <mergeCell ref="O7:O9"/>
    <mergeCell ref="R5:R6"/>
    <mergeCell ref="R10:R12"/>
    <mergeCell ref="Q16:Q18"/>
    <mergeCell ref="R16:R18"/>
    <mergeCell ref="Q24:Q26"/>
    <mergeCell ref="R24:R26"/>
    <mergeCell ref="N20:N22"/>
    <mergeCell ref="O20:O22"/>
    <mergeCell ref="N24:N26"/>
    <mergeCell ref="O24:O26"/>
    <mergeCell ref="Q28:Q30"/>
    <mergeCell ref="R28:R30"/>
    <mergeCell ref="S28:S30"/>
    <mergeCell ref="T28:T30"/>
    <mergeCell ref="S16:S18"/>
    <mergeCell ref="T16:T18"/>
    <mergeCell ref="S20:S22"/>
    <mergeCell ref="T20:T22"/>
    <mergeCell ref="N28:N30"/>
    <mergeCell ref="O28:O30"/>
    <mergeCell ref="N16:N18"/>
    <mergeCell ref="O16:O18"/>
    <mergeCell ref="B24:B26"/>
    <mergeCell ref="C24:C26"/>
    <mergeCell ref="F24:F26"/>
    <mergeCell ref="G24:G26"/>
    <mergeCell ref="S3:S4"/>
    <mergeCell ref="S10:S12"/>
    <mergeCell ref="T10:T12"/>
    <mergeCell ref="R13:R15"/>
    <mergeCell ref="S13:S15"/>
    <mergeCell ref="T13:T15"/>
    <mergeCell ref="S5:S6"/>
    <mergeCell ref="T5:T6"/>
    <mergeCell ref="R7:R9"/>
    <mergeCell ref="S7:S9"/>
    <mergeCell ref="T7:T9"/>
    <mergeCell ref="S24:S26"/>
    <mergeCell ref="T24:T26"/>
    <mergeCell ref="N10:N12"/>
    <mergeCell ref="O10:O12"/>
    <mergeCell ref="N13:N15"/>
    <mergeCell ref="O13:O15"/>
    <mergeCell ref="K10:K12"/>
    <mergeCell ref="Q3:Q4"/>
    <mergeCell ref="R3:R4"/>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L53"/>
  <sheetViews>
    <sheetView showGridLines="0" zoomScaleNormal="100" workbookViewId="0"/>
  </sheetViews>
  <sheetFormatPr defaultColWidth="10.33203125" defaultRowHeight="13.8" x14ac:dyDescent="0.25"/>
  <cols>
    <col min="1" max="1" width="23.109375" style="71" bestFit="1" customWidth="1"/>
    <col min="2" max="2" width="21.5546875" style="71" customWidth="1"/>
    <col min="3" max="3" width="20.109375" style="73" customWidth="1"/>
    <col min="4" max="4" width="19" style="71" customWidth="1"/>
    <col min="5" max="5" width="0.88671875" style="71" customWidth="1"/>
    <col min="6" max="6" width="17.5546875" style="71" customWidth="1"/>
    <col min="7" max="7" width="17.88671875" style="71" customWidth="1"/>
    <col min="8" max="8" width="13.77734375" style="71" customWidth="1"/>
    <col min="9" max="9" width="0.88671875" style="71" customWidth="1"/>
    <col min="10" max="10" width="17.109375" style="71" customWidth="1"/>
    <col min="11" max="11" width="16.5546875" style="71" customWidth="1"/>
    <col min="12" max="12" width="16" style="71" customWidth="1"/>
    <col min="13" max="16384" width="10.33203125" style="71"/>
  </cols>
  <sheetData>
    <row r="1" spans="1:12" ht="19.2" customHeight="1" x14ac:dyDescent="0.35">
      <c r="A1" s="188" t="s">
        <v>61</v>
      </c>
      <c r="B1" s="186"/>
      <c r="C1" s="186"/>
      <c r="D1" s="184"/>
      <c r="E1" s="68"/>
      <c r="F1" s="68"/>
      <c r="G1" s="70"/>
      <c r="I1" s="68"/>
      <c r="J1" s="69"/>
    </row>
    <row r="2" spans="1:12" ht="18.600000000000001" customHeight="1" x14ac:dyDescent="0.25">
      <c r="A2" s="70" t="str">
        <f>'Pipeline - Solar Summary'!A2</f>
        <v>as of10/31/2020</v>
      </c>
      <c r="B2" s="70"/>
      <c r="C2" s="70"/>
      <c r="D2" s="70"/>
      <c r="E2" s="68"/>
      <c r="F2" s="68"/>
      <c r="G2" s="70"/>
      <c r="I2" s="68"/>
    </row>
    <row r="3" spans="1:12" ht="28.2" customHeight="1" x14ac:dyDescent="0.25">
      <c r="A3" s="147" t="s">
        <v>0</v>
      </c>
      <c r="B3" s="148" t="s">
        <v>62</v>
      </c>
      <c r="C3" s="149" t="s">
        <v>105</v>
      </c>
      <c r="D3" s="149" t="s">
        <v>106</v>
      </c>
    </row>
    <row r="4" spans="1:12" x14ac:dyDescent="0.25">
      <c r="A4" s="76" t="s">
        <v>11</v>
      </c>
      <c r="B4" s="77">
        <f>'Pipeline - Solar Summary'!R16</f>
        <v>12739</v>
      </c>
      <c r="C4" s="78">
        <f>'Pipeline - Solar Summary'!S16</f>
        <v>368973.92</v>
      </c>
      <c r="D4" s="79">
        <f>C4/$C$7</f>
        <v>0.67540056097720269</v>
      </c>
    </row>
    <row r="5" spans="1:12" x14ac:dyDescent="0.25">
      <c r="A5" s="76" t="s">
        <v>2</v>
      </c>
      <c r="B5" s="77">
        <f>'Pipeline - Solar Summary'!R20</f>
        <v>15</v>
      </c>
      <c r="C5" s="78">
        <f>'Pipeline - Solar Summary'!S20</f>
        <v>102780.79999999999</v>
      </c>
      <c r="D5" s="79">
        <f>C5/$C$7</f>
        <v>0.18813852745387988</v>
      </c>
    </row>
    <row r="6" spans="1:12" x14ac:dyDescent="0.25">
      <c r="A6" s="76" t="s">
        <v>59</v>
      </c>
      <c r="B6" s="77">
        <f>'Pipeline - Solar Summary'!R24</f>
        <v>43</v>
      </c>
      <c r="C6" s="78">
        <f>'Pipeline - Solar Summary'!S24</f>
        <v>74549.119999999995</v>
      </c>
      <c r="D6" s="79">
        <f>C6/$C$7</f>
        <v>0.1364609115689174</v>
      </c>
    </row>
    <row r="7" spans="1:12" x14ac:dyDescent="0.25">
      <c r="A7" s="145" t="s">
        <v>27</v>
      </c>
      <c r="B7" s="143">
        <f>SUM(B4:B6)</f>
        <v>12797</v>
      </c>
      <c r="C7" s="146">
        <f>SUM(C4:C6)</f>
        <v>546303.84</v>
      </c>
      <c r="D7" s="144">
        <f>SUM(D4:D6)</f>
        <v>0.99999999999999989</v>
      </c>
    </row>
    <row r="8" spans="1:12" ht="22.2" customHeight="1" x14ac:dyDescent="0.25">
      <c r="G8" s="216"/>
    </row>
    <row r="9" spans="1:12" ht="17.399999999999999" x14ac:dyDescent="0.25">
      <c r="A9" s="297" t="s">
        <v>28</v>
      </c>
      <c r="B9" s="297"/>
      <c r="C9" s="297"/>
      <c r="D9" s="297"/>
    </row>
    <row r="10" spans="1:12" ht="6" customHeight="1" x14ac:dyDescent="0.3">
      <c r="A10" s="72"/>
    </row>
    <row r="11" spans="1:12" ht="15.6" x14ac:dyDescent="0.3">
      <c r="A11" s="72"/>
      <c r="B11" s="298" t="s">
        <v>78</v>
      </c>
      <c r="C11" s="298"/>
      <c r="D11" s="298"/>
      <c r="F11" s="299" t="s">
        <v>77</v>
      </c>
      <c r="G11" s="300"/>
      <c r="H11" s="301"/>
      <c r="J11" s="292" t="s">
        <v>91</v>
      </c>
      <c r="K11" s="293"/>
      <c r="L11" s="294"/>
    </row>
    <row r="12" spans="1:12" ht="27.6" customHeight="1" x14ac:dyDescent="0.25">
      <c r="A12" s="80" t="s">
        <v>26</v>
      </c>
      <c r="B12" s="74" t="s">
        <v>62</v>
      </c>
      <c r="C12" s="75" t="s">
        <v>105</v>
      </c>
      <c r="D12" s="75" t="s">
        <v>106</v>
      </c>
      <c r="F12" s="74" t="s">
        <v>62</v>
      </c>
      <c r="G12" s="75" t="s">
        <v>105</v>
      </c>
      <c r="H12" s="75" t="s">
        <v>107</v>
      </c>
      <c r="J12" s="74" t="s">
        <v>62</v>
      </c>
      <c r="K12" s="75" t="s">
        <v>105</v>
      </c>
      <c r="L12" s="75" t="s">
        <v>108</v>
      </c>
    </row>
    <row r="13" spans="1:12" x14ac:dyDescent="0.25">
      <c r="A13" s="76" t="s">
        <v>18</v>
      </c>
      <c r="B13" s="81">
        <v>5</v>
      </c>
      <c r="C13" s="82">
        <v>1911.86</v>
      </c>
      <c r="D13" s="79">
        <f t="shared" ref="D13:D21" si="0">C13/$C$22</f>
        <v>0.82422324634957034</v>
      </c>
      <c r="F13" s="81">
        <v>582</v>
      </c>
      <c r="G13" s="82">
        <v>171332.81</v>
      </c>
      <c r="H13" s="79">
        <f>G13/$G$22</f>
        <v>0.46728702208426121</v>
      </c>
      <c r="J13" s="83">
        <f>SUM(B13+F13)</f>
        <v>587</v>
      </c>
      <c r="K13" s="84">
        <f>SUM(C13+G13)</f>
        <v>173244.66999999998</v>
      </c>
      <c r="L13" s="85">
        <f>K13/$K$22</f>
        <v>0.46953093595341361</v>
      </c>
    </row>
    <row r="14" spans="1:12" x14ac:dyDescent="0.25">
      <c r="A14" s="76" t="s">
        <v>20</v>
      </c>
      <c r="B14" s="86">
        <v>0</v>
      </c>
      <c r="C14" s="82">
        <v>0</v>
      </c>
      <c r="D14" s="79">
        <f t="shared" si="0"/>
        <v>0</v>
      </c>
      <c r="F14" s="81">
        <v>9</v>
      </c>
      <c r="G14" s="82">
        <v>4587.6000000000004</v>
      </c>
      <c r="H14" s="79">
        <f t="shared" ref="H14:H21" si="1">G14/$G$22</f>
        <v>1.2512057337492782E-2</v>
      </c>
      <c r="J14" s="83">
        <f t="shared" ref="J14:K21" si="2">SUM(B14+F14)</f>
        <v>9</v>
      </c>
      <c r="K14" s="84">
        <f t="shared" si="2"/>
        <v>4587.6000000000004</v>
      </c>
      <c r="L14" s="85">
        <f t="shared" ref="L14:L21" si="3">K14/$K$22</f>
        <v>1.2433399086851449E-2</v>
      </c>
    </row>
    <row r="15" spans="1:12" x14ac:dyDescent="0.25">
      <c r="A15" s="76" t="s">
        <v>63</v>
      </c>
      <c r="B15" s="86">
        <v>0</v>
      </c>
      <c r="C15" s="82">
        <v>0</v>
      </c>
      <c r="D15" s="79">
        <f t="shared" si="0"/>
        <v>0</v>
      </c>
      <c r="F15" s="81">
        <v>12</v>
      </c>
      <c r="G15" s="82">
        <v>29087.01</v>
      </c>
      <c r="H15" s="79">
        <f t="shared" si="1"/>
        <v>7.9330878214366102E-2</v>
      </c>
      <c r="J15" s="83">
        <f t="shared" si="2"/>
        <v>12</v>
      </c>
      <c r="K15" s="84">
        <f t="shared" si="2"/>
        <v>29087.01</v>
      </c>
      <c r="L15" s="85">
        <f t="shared" si="3"/>
        <v>7.8832157026165958E-2</v>
      </c>
    </row>
    <row r="16" spans="1:12" x14ac:dyDescent="0.25">
      <c r="A16" s="76" t="s">
        <v>17</v>
      </c>
      <c r="B16" s="86">
        <v>0</v>
      </c>
      <c r="C16" s="82">
        <v>0</v>
      </c>
      <c r="D16" s="79">
        <f t="shared" si="0"/>
        <v>0</v>
      </c>
      <c r="F16" s="81">
        <v>8</v>
      </c>
      <c r="G16" s="82">
        <v>5493.98</v>
      </c>
      <c r="H16" s="79">
        <f t="shared" si="1"/>
        <v>1.4984085964565042E-2</v>
      </c>
      <c r="J16" s="83">
        <f t="shared" si="2"/>
        <v>8</v>
      </c>
      <c r="K16" s="84">
        <f t="shared" si="2"/>
        <v>5493.98</v>
      </c>
      <c r="L16" s="85">
        <f t="shared" si="3"/>
        <v>1.488988706844104E-2</v>
      </c>
    </row>
    <row r="17" spans="1:12" x14ac:dyDescent="0.25">
      <c r="A17" s="76" t="s">
        <v>19</v>
      </c>
      <c r="B17" s="86">
        <v>0</v>
      </c>
      <c r="C17" s="82">
        <v>0</v>
      </c>
      <c r="D17" s="79">
        <f t="shared" si="0"/>
        <v>0</v>
      </c>
      <c r="F17" s="81">
        <v>42</v>
      </c>
      <c r="G17" s="82">
        <v>4699.2</v>
      </c>
      <c r="H17" s="79">
        <f t="shared" si="1"/>
        <v>1.2816431214653867E-2</v>
      </c>
      <c r="J17" s="83">
        <f t="shared" si="2"/>
        <v>42</v>
      </c>
      <c r="K17" s="84">
        <f t="shared" si="2"/>
        <v>4699.2</v>
      </c>
      <c r="L17" s="85">
        <f t="shared" si="3"/>
        <v>1.2735859488388771E-2</v>
      </c>
    </row>
    <row r="18" spans="1:12" ht="13.8" customHeight="1" x14ac:dyDescent="0.25">
      <c r="A18" s="76" t="s">
        <v>64</v>
      </c>
      <c r="B18" s="86">
        <v>0</v>
      </c>
      <c r="C18" s="82">
        <v>0</v>
      </c>
      <c r="D18" s="79">
        <f t="shared" si="0"/>
        <v>0</v>
      </c>
      <c r="F18" s="81">
        <v>8</v>
      </c>
      <c r="G18" s="82">
        <v>16765.310000000001</v>
      </c>
      <c r="H18" s="79">
        <f t="shared" si="1"/>
        <v>4.5725111169422163E-2</v>
      </c>
      <c r="J18" s="83">
        <f t="shared" si="2"/>
        <v>8</v>
      </c>
      <c r="K18" s="84">
        <f t="shared" si="2"/>
        <v>16765.310000000001</v>
      </c>
      <c r="L18" s="85">
        <f t="shared" si="3"/>
        <v>4.5437655864674659E-2</v>
      </c>
    </row>
    <row r="19" spans="1:12" x14ac:dyDescent="0.25">
      <c r="A19" s="76" t="s">
        <v>9</v>
      </c>
      <c r="B19" s="86">
        <v>58</v>
      </c>
      <c r="C19" s="82">
        <v>407.73</v>
      </c>
      <c r="D19" s="79">
        <f t="shared" si="0"/>
        <v>0.17577675365042961</v>
      </c>
      <c r="F19" s="81">
        <v>11950</v>
      </c>
      <c r="G19" s="82">
        <v>104801.72</v>
      </c>
      <c r="H19" s="79">
        <f t="shared" si="1"/>
        <v>0.28583248969131225</v>
      </c>
      <c r="J19" s="83">
        <f t="shared" si="2"/>
        <v>12008</v>
      </c>
      <c r="K19" s="84">
        <f t="shared" si="2"/>
        <v>105209.45</v>
      </c>
      <c r="L19" s="85">
        <f t="shared" si="3"/>
        <v>0.2851406137322659</v>
      </c>
    </row>
    <row r="20" spans="1:12" x14ac:dyDescent="0.25">
      <c r="A20" s="76" t="s">
        <v>15</v>
      </c>
      <c r="B20" s="86">
        <v>0</v>
      </c>
      <c r="C20" s="82">
        <v>0</v>
      </c>
      <c r="D20" s="79">
        <f t="shared" si="0"/>
        <v>0</v>
      </c>
      <c r="F20" s="81">
        <v>11</v>
      </c>
      <c r="G20" s="82">
        <v>5194.95</v>
      </c>
      <c r="H20" s="79">
        <f t="shared" si="1"/>
        <v>1.4168522160913796E-2</v>
      </c>
      <c r="J20" s="83">
        <f t="shared" si="2"/>
        <v>11</v>
      </c>
      <c r="K20" s="84">
        <f t="shared" si="2"/>
        <v>5194.95</v>
      </c>
      <c r="L20" s="85">
        <f t="shared" si="3"/>
        <v>1.4079450385002818E-2</v>
      </c>
    </row>
    <row r="21" spans="1:12" x14ac:dyDescent="0.25">
      <c r="A21" s="76" t="s">
        <v>21</v>
      </c>
      <c r="B21" s="86">
        <v>0</v>
      </c>
      <c r="C21" s="82">
        <v>0</v>
      </c>
      <c r="D21" s="79">
        <f t="shared" si="0"/>
        <v>0</v>
      </c>
      <c r="F21" s="81">
        <v>54</v>
      </c>
      <c r="G21" s="82">
        <v>24691.75</v>
      </c>
      <c r="H21" s="79">
        <f t="shared" si="1"/>
        <v>6.7343402163012767E-2</v>
      </c>
      <c r="J21" s="83">
        <f t="shared" si="2"/>
        <v>54</v>
      </c>
      <c r="K21" s="84">
        <f t="shared" si="2"/>
        <v>24691.75</v>
      </c>
      <c r="L21" s="85">
        <f t="shared" si="3"/>
        <v>6.6920041394795599E-2</v>
      </c>
    </row>
    <row r="22" spans="1:12" ht="13.8" customHeight="1" x14ac:dyDescent="0.25">
      <c r="A22" s="87" t="s">
        <v>27</v>
      </c>
      <c r="B22" s="88">
        <f>SUM(B13:B21)</f>
        <v>63</v>
      </c>
      <c r="C22" s="88">
        <f>SUM(C13:C21)</f>
        <v>2319.59</v>
      </c>
      <c r="D22" s="89">
        <f>SUM(D13:D21)</f>
        <v>1</v>
      </c>
      <c r="F22" s="88">
        <f>SUM(F13:F21)</f>
        <v>12676</v>
      </c>
      <c r="G22" s="88">
        <f>SUM(G13:G21)</f>
        <v>366654.33</v>
      </c>
      <c r="H22" s="89">
        <f>SUM(H13:H21)</f>
        <v>1</v>
      </c>
      <c r="J22" s="143">
        <f>SUM(J13:J21)</f>
        <v>12739</v>
      </c>
      <c r="K22" s="143">
        <f>SUM(K13:K21)</f>
        <v>368973.92000000004</v>
      </c>
      <c r="L22" s="144">
        <f>SUM(L13:L21)</f>
        <v>0.99999999999999967</v>
      </c>
    </row>
    <row r="23" spans="1:12" s="91" customFormat="1" ht="18" customHeight="1" x14ac:dyDescent="0.25">
      <c r="A23" s="90"/>
      <c r="B23" s="92"/>
      <c r="C23" s="93"/>
      <c r="D23" s="94"/>
    </row>
    <row r="24" spans="1:12" ht="17.399999999999999" x14ac:dyDescent="0.25">
      <c r="A24" s="297" t="s">
        <v>89</v>
      </c>
      <c r="B24" s="297"/>
      <c r="C24" s="297"/>
      <c r="D24" s="297"/>
    </row>
    <row r="25" spans="1:12" ht="6" customHeight="1" x14ac:dyDescent="0.3">
      <c r="A25" s="72"/>
    </row>
    <row r="26" spans="1:12" ht="15.6" x14ac:dyDescent="0.3">
      <c r="A26" s="72"/>
      <c r="B26" s="299" t="s">
        <v>78</v>
      </c>
      <c r="C26" s="300"/>
      <c r="D26" s="301"/>
      <c r="F26" s="299" t="s">
        <v>77</v>
      </c>
      <c r="G26" s="300"/>
      <c r="H26" s="301"/>
      <c r="J26" s="292" t="s">
        <v>91</v>
      </c>
      <c r="K26" s="293"/>
      <c r="L26" s="294"/>
    </row>
    <row r="27" spans="1:12" ht="41.4" x14ac:dyDescent="0.25">
      <c r="A27" s="80" t="s">
        <v>26</v>
      </c>
      <c r="B27" s="206" t="s">
        <v>62</v>
      </c>
      <c r="C27" s="207" t="s">
        <v>105</v>
      </c>
      <c r="D27" s="207" t="s">
        <v>106</v>
      </c>
      <c r="F27" s="74" t="s">
        <v>62</v>
      </c>
      <c r="G27" s="75" t="s">
        <v>105</v>
      </c>
      <c r="H27" s="75" t="s">
        <v>106</v>
      </c>
      <c r="J27" s="74" t="s">
        <v>62</v>
      </c>
      <c r="K27" s="75" t="s">
        <v>105</v>
      </c>
      <c r="L27" s="75" t="s">
        <v>106</v>
      </c>
    </row>
    <row r="28" spans="1:12" x14ac:dyDescent="0.25">
      <c r="A28" s="76" t="s">
        <v>18</v>
      </c>
      <c r="B28" s="199">
        <v>0</v>
      </c>
      <c r="C28" s="78">
        <v>0</v>
      </c>
      <c r="D28" s="79">
        <v>0</v>
      </c>
      <c r="F28" s="199">
        <v>30</v>
      </c>
      <c r="G28" s="78">
        <v>51221.77</v>
      </c>
      <c r="H28" s="79">
        <f>G28/$G$31</f>
        <v>0.68708752028192954</v>
      </c>
      <c r="J28" s="199">
        <f>SUM(B28+F28)</f>
        <v>30</v>
      </c>
      <c r="K28" s="78">
        <f>SUM(C28+G28)</f>
        <v>51221.77</v>
      </c>
      <c r="L28" s="79">
        <f>K28/$K$31</f>
        <v>0.68708752028192954</v>
      </c>
    </row>
    <row r="29" spans="1:12" x14ac:dyDescent="0.25">
      <c r="A29" s="76" t="s">
        <v>17</v>
      </c>
      <c r="B29" s="81">
        <v>0</v>
      </c>
      <c r="C29" s="82">
        <v>0</v>
      </c>
      <c r="D29" s="79">
        <v>0</v>
      </c>
      <c r="F29" s="81">
        <v>3</v>
      </c>
      <c r="G29" s="82">
        <v>8753.57</v>
      </c>
      <c r="H29" s="79">
        <f t="shared" ref="H29:H30" si="4">G29/$G$31</f>
        <v>0.11742016538894087</v>
      </c>
      <c r="J29" s="199">
        <f t="shared" ref="J29:J30" si="5">SUM(B29+F29)</f>
        <v>3</v>
      </c>
      <c r="K29" s="78">
        <f t="shared" ref="K29:K30" si="6">SUM(C29+G29)</f>
        <v>8753.57</v>
      </c>
      <c r="L29" s="79">
        <f t="shared" ref="L29:L30" si="7">K29/$K$31</f>
        <v>0.11742016538894087</v>
      </c>
    </row>
    <row r="30" spans="1:12" x14ac:dyDescent="0.25">
      <c r="A30" s="76" t="s">
        <v>9</v>
      </c>
      <c r="B30" s="81">
        <v>0</v>
      </c>
      <c r="C30" s="82">
        <v>0</v>
      </c>
      <c r="D30" s="79">
        <v>0</v>
      </c>
      <c r="F30" s="81">
        <v>10</v>
      </c>
      <c r="G30" s="82">
        <v>14573.78</v>
      </c>
      <c r="H30" s="79">
        <f t="shared" si="4"/>
        <v>0.19549231432912959</v>
      </c>
      <c r="J30" s="199">
        <f t="shared" si="5"/>
        <v>10</v>
      </c>
      <c r="K30" s="78">
        <f t="shared" si="6"/>
        <v>14573.78</v>
      </c>
      <c r="L30" s="79">
        <f t="shared" si="7"/>
        <v>0.19549231432912959</v>
      </c>
    </row>
    <row r="31" spans="1:12" ht="13.8" customHeight="1" x14ac:dyDescent="0.25">
      <c r="A31" s="87" t="s">
        <v>27</v>
      </c>
      <c r="B31" s="88">
        <f>SUM(B28:B30)</f>
        <v>0</v>
      </c>
      <c r="C31" s="88">
        <f>SUM(C28:C30)</f>
        <v>0</v>
      </c>
      <c r="D31" s="89">
        <f>SUM(D28:D30)</f>
        <v>0</v>
      </c>
      <c r="F31" s="88">
        <f>SUM(F28:F30)</f>
        <v>43</v>
      </c>
      <c r="G31" s="88">
        <f>SUM(G28:G30)</f>
        <v>74549.119999999995</v>
      </c>
      <c r="H31" s="89">
        <f>SUM(H28:H30)</f>
        <v>1</v>
      </c>
      <c r="J31" s="143">
        <f>SUM(J28:J30)</f>
        <v>43</v>
      </c>
      <c r="K31" s="143">
        <f>SUM(K28:K30)</f>
        <v>74549.119999999995</v>
      </c>
      <c r="L31" s="144">
        <f>SUM(L28:L30)</f>
        <v>1</v>
      </c>
    </row>
    <row r="32" spans="1:12" s="129" customFormat="1" ht="18.600000000000001" customHeight="1" x14ac:dyDescent="0.25">
      <c r="A32" s="183"/>
      <c r="B32" s="182"/>
      <c r="C32" s="182"/>
      <c r="D32" s="181"/>
      <c r="F32" s="182"/>
      <c r="G32" s="182"/>
      <c r="H32" s="181"/>
      <c r="J32" s="182"/>
      <c r="K32" s="182"/>
      <c r="L32" s="181"/>
    </row>
    <row r="33" spans="1:12" ht="18.600000000000001" customHeight="1" x14ac:dyDescent="0.25">
      <c r="A33" s="187" t="s">
        <v>29</v>
      </c>
      <c r="B33" s="185"/>
      <c r="C33" s="185"/>
      <c r="D33" s="185"/>
      <c r="F33" s="296" t="str">
        <f>'Pipeline - Solar Summary'!F1</f>
        <v xml:space="preserve">Previously Reported in SRP through 09/30/2020                                    </v>
      </c>
      <c r="G33" s="296"/>
      <c r="H33" s="296"/>
      <c r="I33" s="123"/>
      <c r="J33" s="288" t="s">
        <v>75</v>
      </c>
      <c r="K33" s="288"/>
      <c r="L33" s="127"/>
    </row>
    <row r="34" spans="1:12" ht="6" customHeight="1" x14ac:dyDescent="0.3">
      <c r="A34" s="72"/>
      <c r="F34" s="296"/>
      <c r="G34" s="296"/>
      <c r="H34" s="296"/>
      <c r="J34" s="288"/>
      <c r="K34" s="288"/>
    </row>
    <row r="35" spans="1:12" ht="17.399999999999999" x14ac:dyDescent="0.25">
      <c r="B35" s="285" t="s">
        <v>78</v>
      </c>
      <c r="C35" s="285"/>
      <c r="D35" s="285"/>
      <c r="E35" s="95"/>
      <c r="F35" s="287"/>
      <c r="G35" s="287"/>
      <c r="H35" s="287"/>
      <c r="I35" s="123"/>
      <c r="J35" s="284"/>
      <c r="K35" s="284"/>
      <c r="L35" s="128"/>
    </row>
    <row r="36" spans="1:12" ht="30" customHeight="1" x14ac:dyDescent="0.25">
      <c r="A36" s="96" t="s">
        <v>65</v>
      </c>
      <c r="B36" s="97" t="s">
        <v>4</v>
      </c>
      <c r="C36" s="98" t="s">
        <v>105</v>
      </c>
      <c r="D36" s="98" t="s">
        <v>106</v>
      </c>
      <c r="F36" s="99" t="s">
        <v>48</v>
      </c>
      <c r="G36" s="295" t="s">
        <v>109</v>
      </c>
      <c r="H36" s="295"/>
      <c r="I36" s="124"/>
      <c r="J36" s="50" t="s">
        <v>48</v>
      </c>
      <c r="K36" s="50" t="s">
        <v>86</v>
      </c>
    </row>
    <row r="37" spans="1:12" ht="14.4" x14ac:dyDescent="0.3">
      <c r="A37" s="100" t="s">
        <v>5</v>
      </c>
      <c r="B37" s="101">
        <v>0</v>
      </c>
      <c r="C37" s="101">
        <v>0</v>
      </c>
      <c r="D37" s="102">
        <f>C37/$C$41</f>
        <v>0</v>
      </c>
      <c r="F37" s="218">
        <v>0</v>
      </c>
      <c r="G37" s="290">
        <v>0</v>
      </c>
      <c r="H37" s="291"/>
      <c r="I37" s="125"/>
      <c r="J37" s="138">
        <f t="shared" ref="J37:K40" si="8">B37-F37</f>
        <v>0</v>
      </c>
      <c r="K37" s="139">
        <f t="shared" si="8"/>
        <v>0</v>
      </c>
    </row>
    <row r="38" spans="1:12" ht="14.4" x14ac:dyDescent="0.3">
      <c r="A38" s="100" t="s">
        <v>66</v>
      </c>
      <c r="B38" s="101">
        <v>0</v>
      </c>
      <c r="C38" s="101">
        <v>0</v>
      </c>
      <c r="D38" s="102">
        <f>C38/$C$41</f>
        <v>0</v>
      </c>
      <c r="F38" s="218">
        <v>0</v>
      </c>
      <c r="G38" s="290">
        <v>0</v>
      </c>
      <c r="H38" s="291"/>
      <c r="I38" s="125"/>
      <c r="J38" s="138">
        <f t="shared" si="8"/>
        <v>0</v>
      </c>
      <c r="K38" s="139">
        <f t="shared" si="8"/>
        <v>0</v>
      </c>
    </row>
    <row r="39" spans="1:12" ht="14.4" x14ac:dyDescent="0.3">
      <c r="A39" s="100" t="s">
        <v>6</v>
      </c>
      <c r="B39" s="101">
        <v>0</v>
      </c>
      <c r="C39" s="101">
        <v>0</v>
      </c>
      <c r="D39" s="102">
        <f>C39/$C$41</f>
        <v>0</v>
      </c>
      <c r="F39" s="218">
        <v>0</v>
      </c>
      <c r="G39" s="290">
        <v>0</v>
      </c>
      <c r="H39" s="291"/>
      <c r="I39" s="125"/>
      <c r="J39" s="138">
        <f t="shared" si="8"/>
        <v>0</v>
      </c>
      <c r="K39" s="139">
        <f t="shared" si="8"/>
        <v>0</v>
      </c>
    </row>
    <row r="40" spans="1:12" ht="14.4" x14ac:dyDescent="0.3">
      <c r="A40" s="104" t="s">
        <v>7</v>
      </c>
      <c r="B40" s="105">
        <v>4</v>
      </c>
      <c r="C40" s="105">
        <v>29396.07</v>
      </c>
      <c r="D40" s="102">
        <f>C40/$C$41</f>
        <v>1</v>
      </c>
      <c r="F40" s="106">
        <v>4</v>
      </c>
      <c r="G40" s="290">
        <v>29396.07</v>
      </c>
      <c r="H40" s="291"/>
      <c r="I40" s="125"/>
      <c r="J40" s="138">
        <f t="shared" si="8"/>
        <v>0</v>
      </c>
      <c r="K40" s="139">
        <f t="shared" si="8"/>
        <v>0</v>
      </c>
      <c r="L40" s="107"/>
    </row>
    <row r="41" spans="1:12" x14ac:dyDescent="0.25">
      <c r="A41" s="98" t="s">
        <v>8</v>
      </c>
      <c r="B41" s="108">
        <f>SUM(B37:B40)</f>
        <v>4</v>
      </c>
      <c r="C41" s="108">
        <f>SUM(C37:C40)</f>
        <v>29396.07</v>
      </c>
      <c r="D41" s="109">
        <f>SUM(D37:D40)</f>
        <v>1</v>
      </c>
      <c r="F41" s="110">
        <f>SUM(F37:F40)</f>
        <v>4</v>
      </c>
      <c r="G41" s="289">
        <f>SUM(G37:G40)</f>
        <v>29396.07</v>
      </c>
      <c r="H41" s="289"/>
      <c r="I41" s="126"/>
      <c r="J41" s="51">
        <f>SUM(J37:J40)</f>
        <v>0</v>
      </c>
      <c r="K41" s="140">
        <f>SUM(K37:K40)</f>
        <v>0</v>
      </c>
      <c r="L41" s="107"/>
    </row>
    <row r="42" spans="1:12" s="129" customFormat="1" ht="4.2" customHeight="1" x14ac:dyDescent="0.25">
      <c r="A42" s="133"/>
      <c r="B42" s="134"/>
      <c r="C42" s="134"/>
      <c r="D42" s="135"/>
      <c r="F42" s="136"/>
      <c r="G42" s="126"/>
      <c r="H42" s="126"/>
      <c r="I42" s="126"/>
      <c r="J42" s="126"/>
      <c r="K42" s="131"/>
      <c r="L42" s="137"/>
    </row>
    <row r="43" spans="1:12" s="129" customFormat="1" ht="12.6" customHeight="1" x14ac:dyDescent="0.25">
      <c r="A43" s="133"/>
      <c r="B43" s="134"/>
      <c r="C43" s="134"/>
      <c r="D43" s="135"/>
      <c r="F43" s="286" t="str">
        <f>'Pipeline - Solar Summary'!N1</f>
        <v xml:space="preserve">Previously Reported in TI through 09/30/2020                                    </v>
      </c>
      <c r="G43" s="286"/>
      <c r="H43" s="286"/>
      <c r="I43" s="126"/>
      <c r="J43" s="283" t="s">
        <v>76</v>
      </c>
      <c r="K43" s="283"/>
      <c r="L43" s="137"/>
    </row>
    <row r="44" spans="1:12" ht="17.399999999999999" customHeight="1" x14ac:dyDescent="0.25">
      <c r="A44" s="196"/>
      <c r="B44" s="285" t="s">
        <v>77</v>
      </c>
      <c r="C44" s="285"/>
      <c r="D44" s="285"/>
      <c r="E44" s="95"/>
      <c r="F44" s="287"/>
      <c r="G44" s="287"/>
      <c r="H44" s="287"/>
      <c r="I44" s="132"/>
      <c r="J44" s="284"/>
      <c r="K44" s="284"/>
    </row>
    <row r="45" spans="1:12" ht="27.6" x14ac:dyDescent="0.25">
      <c r="A45" s="96" t="s">
        <v>65</v>
      </c>
      <c r="B45" s="97" t="s">
        <v>4</v>
      </c>
      <c r="C45" s="98" t="s">
        <v>105</v>
      </c>
      <c r="D45" s="98" t="s">
        <v>106</v>
      </c>
      <c r="F45" s="99" t="s">
        <v>48</v>
      </c>
      <c r="G45" s="302" t="s">
        <v>86</v>
      </c>
      <c r="H45" s="302"/>
      <c r="I45" s="130"/>
      <c r="J45" s="50" t="s">
        <v>48</v>
      </c>
      <c r="K45" s="141" t="s">
        <v>86</v>
      </c>
    </row>
    <row r="46" spans="1:12" ht="14.4" x14ac:dyDescent="0.3">
      <c r="A46" s="100" t="s">
        <v>66</v>
      </c>
      <c r="B46" s="101">
        <v>2</v>
      </c>
      <c r="C46" s="101">
        <v>12844.57</v>
      </c>
      <c r="D46" s="102">
        <f>C46/$C$41</f>
        <v>0.43694854448230663</v>
      </c>
      <c r="F46" s="103">
        <v>2</v>
      </c>
      <c r="G46" s="303">
        <v>12844.57</v>
      </c>
      <c r="H46" s="303"/>
      <c r="I46" s="130"/>
      <c r="J46" s="138">
        <f>B46-F46</f>
        <v>0</v>
      </c>
      <c r="K46" s="139">
        <f>C46-G46</f>
        <v>0</v>
      </c>
    </row>
    <row r="47" spans="1:12" ht="14.4" x14ac:dyDescent="0.3">
      <c r="A47" s="104" t="s">
        <v>7</v>
      </c>
      <c r="B47" s="200">
        <v>9</v>
      </c>
      <c r="C47" s="200">
        <v>60540.160000000003</v>
      </c>
      <c r="D47" s="102">
        <f>C47/$C$41</f>
        <v>2.0594644113992109</v>
      </c>
      <c r="F47" s="106">
        <v>8</v>
      </c>
      <c r="G47" s="303">
        <v>60307.6</v>
      </c>
      <c r="H47" s="303"/>
      <c r="I47" s="130"/>
      <c r="J47" s="138">
        <f>B47-F47</f>
        <v>1</v>
      </c>
      <c r="K47" s="139">
        <f>C47-G47</f>
        <v>232.56000000000495</v>
      </c>
    </row>
    <row r="48" spans="1:12" x14ac:dyDescent="0.25">
      <c r="A48" s="98" t="s">
        <v>8</v>
      </c>
      <c r="B48" s="108">
        <f>SUM(B46:B47)</f>
        <v>11</v>
      </c>
      <c r="C48" s="108">
        <f>SUM(C46:C47)</f>
        <v>73384.73000000001</v>
      </c>
      <c r="D48" s="109">
        <f>SUM(D46:D47)</f>
        <v>2.4964129558815173</v>
      </c>
      <c r="F48" s="110">
        <f>SUM(F46:F47)</f>
        <v>10</v>
      </c>
      <c r="G48" s="304">
        <f>SUM(G46:G47)</f>
        <v>73152.17</v>
      </c>
      <c r="H48" s="304"/>
      <c r="I48" s="130"/>
      <c r="J48" s="142">
        <f>SUM(J46:J47)</f>
        <v>1</v>
      </c>
      <c r="K48" s="140">
        <f>SUM(K46:K47)</f>
        <v>232.56000000000495</v>
      </c>
    </row>
    <row r="49" spans="1:12" ht="4.8" customHeight="1" x14ac:dyDescent="0.25"/>
    <row r="50" spans="1:12" ht="18" customHeight="1" x14ac:dyDescent="0.3">
      <c r="A50" s="305" t="s">
        <v>118</v>
      </c>
      <c r="B50" s="305"/>
      <c r="C50" s="305"/>
      <c r="D50" s="305"/>
      <c r="E50" s="57"/>
      <c r="F50" s="57"/>
      <c r="G50" s="57"/>
      <c r="H50" s="57"/>
    </row>
    <row r="51" spans="1:12" s="27" customFormat="1" ht="5.4" customHeight="1" x14ac:dyDescent="0.3">
      <c r="A51" s="59"/>
      <c r="B51" s="59"/>
      <c r="C51" s="59"/>
      <c r="D51" s="57"/>
      <c r="E51" s="62"/>
      <c r="F51" s="62"/>
      <c r="G51" s="62"/>
      <c r="H51" s="62"/>
      <c r="I51" s="63"/>
      <c r="J51" s="63"/>
      <c r="K51" s="63"/>
      <c r="L51" s="58"/>
    </row>
    <row r="52" spans="1:12" ht="31.2" x14ac:dyDescent="0.3">
      <c r="A52" s="190" t="s">
        <v>97</v>
      </c>
      <c r="B52" s="191" t="s">
        <v>50</v>
      </c>
      <c r="C52" s="192" t="s">
        <v>110</v>
      </c>
    </row>
    <row r="53" spans="1:12" ht="15.6" x14ac:dyDescent="0.3">
      <c r="A53" s="209" t="s">
        <v>116</v>
      </c>
      <c r="B53" s="210" t="s">
        <v>117</v>
      </c>
      <c r="C53" s="209">
        <v>232.56</v>
      </c>
    </row>
  </sheetData>
  <mergeCells count="25">
    <mergeCell ref="G45:H45"/>
    <mergeCell ref="G46:H46"/>
    <mergeCell ref="G47:H47"/>
    <mergeCell ref="G48:H48"/>
    <mergeCell ref="A50:D50"/>
    <mergeCell ref="J11:L11"/>
    <mergeCell ref="G36:H36"/>
    <mergeCell ref="F33:H35"/>
    <mergeCell ref="J26:L26"/>
    <mergeCell ref="A9:D9"/>
    <mergeCell ref="B11:D11"/>
    <mergeCell ref="F11:H11"/>
    <mergeCell ref="F26:H26"/>
    <mergeCell ref="A24:D24"/>
    <mergeCell ref="B26:D26"/>
    <mergeCell ref="J43:K44"/>
    <mergeCell ref="B35:D35"/>
    <mergeCell ref="B44:D44"/>
    <mergeCell ref="F43:H44"/>
    <mergeCell ref="J33:K35"/>
    <mergeCell ref="G41:H41"/>
    <mergeCell ref="G38:H38"/>
    <mergeCell ref="G39:H39"/>
    <mergeCell ref="G40:H40"/>
    <mergeCell ref="G37:H37"/>
  </mergeCells>
  <pageMargins left="0.25" right="0.25" top="0.75" bottom="0.75" header="0.3" footer="0.3"/>
  <pageSetup scale="73" fitToHeight="0" orientation="landscape" horizontalDpi="4294967293" verticalDpi="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M22"/>
  <sheetViews>
    <sheetView showGridLines="0" workbookViewId="0"/>
  </sheetViews>
  <sheetFormatPr defaultRowHeight="14.4" x14ac:dyDescent="0.3"/>
  <cols>
    <col min="1" max="1" width="45.21875" style="61" customWidth="1"/>
    <col min="2" max="2" width="12.109375" style="61" customWidth="1"/>
    <col min="3" max="3" width="15.5546875" style="61" customWidth="1"/>
    <col min="4" max="4" width="14.44140625" style="61" bestFit="1" customWidth="1"/>
    <col min="5" max="5" width="17.109375" style="61" customWidth="1"/>
    <col min="6" max="11" width="8.88671875" style="61"/>
    <col min="12" max="12" width="25" style="61" bestFit="1" customWidth="1"/>
    <col min="13" max="13" width="12.109375" style="61" customWidth="1"/>
    <col min="14" max="14" width="11.6640625" style="61" customWidth="1"/>
    <col min="15" max="15" width="17.21875" style="61" customWidth="1"/>
    <col min="16" max="16" width="17" style="61" customWidth="1"/>
    <col min="17" max="16384" width="8.88671875" style="61"/>
  </cols>
  <sheetData>
    <row r="1" spans="1:13" ht="17.399999999999999" x14ac:dyDescent="0.3">
      <c r="A1" s="193" t="s">
        <v>98</v>
      </c>
      <c r="B1" s="195"/>
      <c r="C1" s="195"/>
      <c r="D1" s="195"/>
      <c r="E1" s="195"/>
      <c r="F1" s="195"/>
      <c r="G1" s="195"/>
      <c r="H1" s="195"/>
      <c r="I1" s="195"/>
      <c r="J1" s="195"/>
    </row>
    <row r="2" spans="1:13" ht="21" x14ac:dyDescent="0.4">
      <c r="A2" s="171" t="str">
        <f>'Pipeline - Solar Summary'!A2</f>
        <v>as of10/31/2020</v>
      </c>
      <c r="B2" s="172"/>
      <c r="C2" s="172"/>
      <c r="D2" s="172"/>
      <c r="E2" s="172"/>
      <c r="F2" s="172"/>
      <c r="G2" s="172"/>
      <c r="H2" s="172"/>
      <c r="I2" s="172"/>
      <c r="J2" s="172"/>
    </row>
    <row r="3" spans="1:13" ht="5.4" customHeight="1" x14ac:dyDescent="0.3"/>
    <row r="4" spans="1:13" ht="27.6" x14ac:dyDescent="0.3">
      <c r="A4" s="114" t="s">
        <v>68</v>
      </c>
      <c r="B4" s="115" t="s">
        <v>69</v>
      </c>
      <c r="C4" s="74" t="s">
        <v>62</v>
      </c>
      <c r="D4" s="75" t="s">
        <v>105</v>
      </c>
      <c r="E4" s="75" t="s">
        <v>106</v>
      </c>
    </row>
    <row r="5" spans="1:13" ht="28.8" customHeight="1" x14ac:dyDescent="0.3">
      <c r="A5" s="116" t="s">
        <v>70</v>
      </c>
      <c r="B5" s="115">
        <v>1</v>
      </c>
      <c r="C5" s="204">
        <v>9</v>
      </c>
      <c r="D5" s="204">
        <v>60540.160000000003</v>
      </c>
      <c r="E5" s="117">
        <f>D5/D14</f>
        <v>0.12966858134722173</v>
      </c>
    </row>
    <row r="6" spans="1:13" ht="32.4" customHeight="1" x14ac:dyDescent="0.3">
      <c r="A6" s="116" t="s">
        <v>100</v>
      </c>
      <c r="B6" s="115">
        <v>1</v>
      </c>
      <c r="C6" s="197"/>
      <c r="D6" s="198"/>
      <c r="E6" s="117">
        <f>D6/D14</f>
        <v>0</v>
      </c>
      <c r="F6" s="28"/>
      <c r="G6" s="28"/>
      <c r="H6" s="28"/>
      <c r="I6" s="28"/>
      <c r="J6" s="28"/>
      <c r="K6" s="28"/>
    </row>
    <row r="7" spans="1:13" ht="29.4" customHeight="1" x14ac:dyDescent="0.3">
      <c r="A7" s="116" t="s">
        <v>71</v>
      </c>
      <c r="B7" s="115">
        <v>1</v>
      </c>
      <c r="C7" s="205">
        <v>589</v>
      </c>
      <c r="D7" s="203">
        <v>213830.13</v>
      </c>
      <c r="E7" s="117">
        <f>D7/D14</f>
        <v>0.45799432321275652</v>
      </c>
    </row>
    <row r="8" spans="1:13" ht="28.8" customHeight="1" x14ac:dyDescent="0.3">
      <c r="A8" s="116" t="s">
        <v>59</v>
      </c>
      <c r="B8" s="115">
        <v>0.85</v>
      </c>
      <c r="C8" s="205">
        <v>42</v>
      </c>
      <c r="D8" s="203">
        <v>72549.119999999995</v>
      </c>
      <c r="E8" s="117">
        <f>D8/D14</f>
        <v>0.15539009920669766</v>
      </c>
    </row>
    <row r="9" spans="1:13" s="211" customFormat="1" ht="28.8" customHeight="1" x14ac:dyDescent="0.3">
      <c r="A9" s="116" t="s">
        <v>112</v>
      </c>
      <c r="B9" s="115">
        <v>0.6</v>
      </c>
      <c r="C9" s="205">
        <v>1</v>
      </c>
      <c r="D9" s="203">
        <v>3224</v>
      </c>
      <c r="E9" s="117">
        <f>D9/D14</f>
        <v>6.9053584639261409E-3</v>
      </c>
    </row>
    <row r="10" spans="1:13" ht="28.8" customHeight="1" x14ac:dyDescent="0.3">
      <c r="A10" s="116" t="s">
        <v>101</v>
      </c>
      <c r="B10" s="115">
        <v>0.6</v>
      </c>
      <c r="C10" s="197"/>
      <c r="D10" s="198"/>
      <c r="E10" s="117">
        <f>D10/D14</f>
        <v>0</v>
      </c>
    </row>
    <row r="11" spans="1:13" ht="28.8" customHeight="1" x14ac:dyDescent="0.3">
      <c r="A11" s="116" t="s">
        <v>72</v>
      </c>
      <c r="B11" s="115">
        <v>0.6</v>
      </c>
      <c r="C11" s="205">
        <v>115</v>
      </c>
      <c r="D11" s="203">
        <v>1678.72</v>
      </c>
      <c r="E11" s="117">
        <f>D11/D14</f>
        <v>3.5955841689088372E-3</v>
      </c>
    </row>
    <row r="12" spans="1:13" ht="28.2" customHeight="1" x14ac:dyDescent="0.3">
      <c r="A12" s="116" t="s">
        <v>73</v>
      </c>
      <c r="B12" s="115">
        <v>0.6</v>
      </c>
      <c r="C12" s="205">
        <v>9451</v>
      </c>
      <c r="D12" s="203">
        <v>82842.080000000002</v>
      </c>
      <c r="E12" s="117">
        <f>D12/D14</f>
        <v>0.17743618433537423</v>
      </c>
      <c r="G12" s="208"/>
      <c r="H12" s="208"/>
    </row>
    <row r="13" spans="1:13" ht="30" customHeight="1" x14ac:dyDescent="0.3">
      <c r="A13" s="116" t="s">
        <v>74</v>
      </c>
      <c r="B13" s="115">
        <v>0.6</v>
      </c>
      <c r="C13" s="205">
        <v>31</v>
      </c>
      <c r="D13" s="203">
        <v>32219.59</v>
      </c>
      <c r="E13" s="117">
        <f>D13/D14</f>
        <v>6.9009869265114779E-2</v>
      </c>
      <c r="M13" s="122"/>
    </row>
    <row r="14" spans="1:13" x14ac:dyDescent="0.3">
      <c r="B14" s="118"/>
      <c r="C14" s="119">
        <f>SUM(C5:C13)</f>
        <v>10238</v>
      </c>
      <c r="D14" s="120">
        <f>SUM(D5:D13)</f>
        <v>466883.80000000005</v>
      </c>
      <c r="E14" s="121">
        <f>SUM(E5:E13)</f>
        <v>0.99999999999999989</v>
      </c>
      <c r="M14" s="122"/>
    </row>
    <row r="15" spans="1:13" ht="6.6" customHeight="1" x14ac:dyDescent="0.3">
      <c r="M15" s="122"/>
    </row>
    <row r="16" spans="1:13" ht="32.4" customHeight="1" x14ac:dyDescent="0.3">
      <c r="A16" s="306" t="s">
        <v>104</v>
      </c>
      <c r="B16" s="306"/>
      <c r="C16" s="306"/>
      <c r="D16" s="306"/>
      <c r="E16" s="212"/>
      <c r="M16" s="122"/>
    </row>
    <row r="17" spans="1:13" ht="4.8" customHeight="1" x14ac:dyDescent="0.3">
      <c r="M17" s="122"/>
    </row>
    <row r="18" spans="1:13" ht="16.2" customHeight="1" x14ac:dyDescent="0.3">
      <c r="A18" s="307" t="s">
        <v>103</v>
      </c>
      <c r="B18" s="307"/>
      <c r="C18" s="214">
        <v>2492</v>
      </c>
      <c r="D18" s="215">
        <v>47704.38</v>
      </c>
      <c r="E18" s="213"/>
      <c r="F18" s="208"/>
      <c r="G18" s="208"/>
    </row>
    <row r="20" spans="1:13" x14ac:dyDescent="0.3">
      <c r="C20" s="217"/>
      <c r="D20" s="217"/>
    </row>
    <row r="22" spans="1:13" x14ac:dyDescent="0.3">
      <c r="C22" s="208"/>
      <c r="D22" s="208"/>
    </row>
  </sheetData>
  <mergeCells count="2">
    <mergeCell ref="A16:D16"/>
    <mergeCell ref="A18:B18"/>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9" customWidth="1"/>
    <col min="2" max="2" width="9.109375" style="29"/>
    <col min="3" max="3" width="8.6640625" style="29" customWidth="1"/>
    <col min="4" max="4" width="8.33203125" style="29" bestFit="1" customWidth="1"/>
    <col min="5" max="5" width="19" style="29" customWidth="1"/>
    <col min="6" max="6" width="13" style="29" customWidth="1"/>
    <col min="7" max="7" width="1.33203125" style="166" customWidth="1"/>
    <col min="8" max="8" width="8" style="29" bestFit="1" customWidth="1"/>
    <col min="9" max="9" width="14.88671875" style="29" bestFit="1" customWidth="1"/>
    <col min="10" max="10" width="13" style="29" customWidth="1"/>
    <col min="11" max="11" width="1.33203125" style="166" customWidth="1"/>
    <col min="12" max="12" width="13.77734375" style="29" customWidth="1"/>
    <col min="13" max="13" width="16" style="29" customWidth="1"/>
    <col min="14" max="14" width="12.33203125" style="29" customWidth="1"/>
    <col min="15" max="16384" width="9.109375" style="29"/>
  </cols>
  <sheetData>
    <row r="1" spans="1:14" ht="17.399999999999999" x14ac:dyDescent="0.25">
      <c r="A1" s="308" t="s">
        <v>90</v>
      </c>
      <c r="B1" s="308"/>
      <c r="C1" s="308"/>
      <c r="D1" s="308"/>
      <c r="E1" s="308"/>
      <c r="F1" s="308"/>
      <c r="G1" s="308"/>
      <c r="H1" s="308"/>
      <c r="I1" s="308"/>
      <c r="J1" s="308"/>
      <c r="K1" s="151"/>
      <c r="L1" s="55"/>
      <c r="M1" s="55"/>
      <c r="N1" s="150"/>
    </row>
    <row r="2" spans="1:14" ht="17.399999999999999" x14ac:dyDescent="0.25">
      <c r="A2" s="194" t="str">
        <f>'Pipeline - Solar Summary'!A2</f>
        <v>as of10/31/2020</v>
      </c>
      <c r="B2" s="56"/>
      <c r="C2" s="56"/>
      <c r="D2" s="56"/>
      <c r="E2" s="56"/>
      <c r="F2" s="56"/>
      <c r="G2" s="152"/>
      <c r="H2" s="56"/>
      <c r="I2" s="56"/>
      <c r="J2" s="56"/>
      <c r="K2" s="152"/>
      <c r="L2" s="56"/>
      <c r="M2" s="56"/>
      <c r="N2" s="56"/>
    </row>
    <row r="3" spans="1:14" ht="17.399999999999999" x14ac:dyDescent="0.25">
      <c r="A3" s="194"/>
      <c r="B3" s="173"/>
      <c r="C3" s="173"/>
      <c r="D3" s="173"/>
      <c r="E3" s="173"/>
      <c r="F3" s="173"/>
      <c r="G3" s="152"/>
      <c r="H3" s="173"/>
      <c r="I3" s="173"/>
      <c r="J3" s="173"/>
      <c r="K3" s="152"/>
      <c r="L3" s="173"/>
      <c r="M3" s="173"/>
      <c r="N3" s="173"/>
    </row>
    <row r="4" spans="1:14" ht="15.6" x14ac:dyDescent="0.25">
      <c r="A4" s="153"/>
      <c r="B4" s="153"/>
      <c r="C4" s="153"/>
      <c r="D4" s="311" t="s">
        <v>78</v>
      </c>
      <c r="E4" s="311"/>
      <c r="F4" s="311"/>
      <c r="G4" s="180"/>
      <c r="H4" s="311" t="s">
        <v>77</v>
      </c>
      <c r="I4" s="311"/>
      <c r="J4" s="311"/>
      <c r="K4" s="180"/>
      <c r="L4" s="312" t="s">
        <v>102</v>
      </c>
      <c r="M4" s="312"/>
      <c r="N4" s="312"/>
    </row>
    <row r="5" spans="1:14" s="176" customFormat="1" ht="6" customHeight="1" x14ac:dyDescent="0.25">
      <c r="A5" s="174"/>
      <c r="B5" s="174"/>
      <c r="C5" s="174"/>
      <c r="D5" s="175"/>
      <c r="E5" s="175"/>
      <c r="F5" s="175"/>
      <c r="G5" s="174"/>
      <c r="H5" s="175"/>
      <c r="I5" s="175"/>
      <c r="J5" s="175"/>
      <c r="K5" s="174"/>
      <c r="L5" s="175"/>
      <c r="M5" s="175"/>
      <c r="N5" s="175"/>
    </row>
    <row r="6" spans="1:14" s="30" customFormat="1" ht="13.8" x14ac:dyDescent="0.25">
      <c r="A6" s="154"/>
      <c r="B6" s="154"/>
      <c r="C6" s="154"/>
      <c r="D6" s="313" t="s">
        <v>30</v>
      </c>
      <c r="E6" s="313"/>
      <c r="F6" s="313"/>
      <c r="G6" s="313"/>
      <c r="H6" s="313"/>
      <c r="I6" s="313"/>
      <c r="J6" s="313"/>
      <c r="K6" s="313"/>
      <c r="L6" s="313"/>
      <c r="M6" s="313"/>
      <c r="N6" s="313"/>
    </row>
    <row r="7" spans="1:14" s="30" customFormat="1" ht="45.6" customHeight="1" x14ac:dyDescent="0.25">
      <c r="A7" s="178" t="s">
        <v>31</v>
      </c>
      <c r="B7" s="179" t="s">
        <v>3</v>
      </c>
      <c r="C7" s="37"/>
      <c r="D7" s="177" t="s">
        <v>79</v>
      </c>
      <c r="E7" s="177" t="s">
        <v>86</v>
      </c>
      <c r="F7" s="177" t="s">
        <v>111</v>
      </c>
      <c r="G7" s="155"/>
      <c r="H7" s="177" t="s">
        <v>79</v>
      </c>
      <c r="I7" s="177" t="s">
        <v>109</v>
      </c>
      <c r="J7" s="177" t="s">
        <v>111</v>
      </c>
      <c r="K7" s="155"/>
      <c r="L7" s="177" t="s">
        <v>79</v>
      </c>
      <c r="M7" s="177" t="s">
        <v>86</v>
      </c>
      <c r="N7" s="177" t="s">
        <v>111</v>
      </c>
    </row>
    <row r="8" spans="1:14" s="30" customFormat="1" ht="14.4" x14ac:dyDescent="0.3">
      <c r="A8" s="31" t="s">
        <v>10</v>
      </c>
      <c r="B8" s="32" t="s">
        <v>32</v>
      </c>
      <c r="C8" s="32"/>
      <c r="D8" s="33">
        <v>28</v>
      </c>
      <c r="E8" s="33">
        <v>2068.0500000000002</v>
      </c>
      <c r="F8" s="79">
        <f>E8/$E$10</f>
        <v>0.89155842196250201</v>
      </c>
      <c r="G8" s="156"/>
      <c r="H8" s="33">
        <v>4470</v>
      </c>
      <c r="I8" s="33">
        <v>156221.12</v>
      </c>
      <c r="J8" s="79">
        <f>I8/$I$10</f>
        <v>0.42607193538393506</v>
      </c>
      <c r="K8" s="156"/>
      <c r="L8" s="33">
        <f>SUM(D8+H8)</f>
        <v>4498</v>
      </c>
      <c r="M8" s="33">
        <f>SUM(E8+I8)</f>
        <v>158289.16999999998</v>
      </c>
      <c r="N8" s="79">
        <f>M8/$M$10</f>
        <v>0.42899826090689552</v>
      </c>
    </row>
    <row r="9" spans="1:14" s="30" customFormat="1" ht="18" customHeight="1" x14ac:dyDescent="0.3">
      <c r="A9" s="157" t="s">
        <v>13</v>
      </c>
      <c r="B9" s="158" t="s">
        <v>33</v>
      </c>
      <c r="C9" s="158"/>
      <c r="D9" s="159">
        <v>35</v>
      </c>
      <c r="E9" s="159">
        <v>251.54</v>
      </c>
      <c r="F9" s="160">
        <f>E9/$E$10</f>
        <v>0.108441578037498</v>
      </c>
      <c r="G9" s="156"/>
      <c r="H9" s="159">
        <v>8206</v>
      </c>
      <c r="I9" s="159">
        <v>210433.21</v>
      </c>
      <c r="J9" s="79">
        <f>I9/$I$10</f>
        <v>0.57392806461606494</v>
      </c>
      <c r="K9" s="156"/>
      <c r="L9" s="159">
        <f>SUM(D9+H9)</f>
        <v>8241</v>
      </c>
      <c r="M9" s="159">
        <f>SUM(E9+I9)</f>
        <v>210684.75</v>
      </c>
      <c r="N9" s="79">
        <f>M9/$M$10</f>
        <v>0.57100173909310448</v>
      </c>
    </row>
    <row r="10" spans="1:14" s="36" customFormat="1" ht="13.8" x14ac:dyDescent="0.25">
      <c r="A10" s="309" t="s">
        <v>8</v>
      </c>
      <c r="B10" s="309"/>
      <c r="C10" s="309"/>
      <c r="D10" s="34">
        <f>SUM(D8:D9)</f>
        <v>63</v>
      </c>
      <c r="E10" s="34">
        <f>SUM(E8:E9)</f>
        <v>2319.59</v>
      </c>
      <c r="F10" s="35">
        <f>SUM(F8:F9)</f>
        <v>1</v>
      </c>
      <c r="G10" s="161"/>
      <c r="H10" s="34">
        <f>SUM(H8:H9)</f>
        <v>12676</v>
      </c>
      <c r="I10" s="34">
        <f>SUM(I8:I9)</f>
        <v>366654.32999999996</v>
      </c>
      <c r="J10" s="35">
        <f>SUM(J8:J9)</f>
        <v>1</v>
      </c>
      <c r="K10" s="161"/>
      <c r="L10" s="167">
        <f>SUM(L8:L9)</f>
        <v>12739</v>
      </c>
      <c r="M10" s="167">
        <f>SUM(M8:M9)</f>
        <v>368973.92</v>
      </c>
      <c r="N10" s="168">
        <f>SUM(N8:N9)</f>
        <v>1</v>
      </c>
    </row>
    <row r="11" spans="1:14" s="30" customFormat="1" ht="2.4" customHeight="1" x14ac:dyDescent="0.25">
      <c r="A11" s="156"/>
      <c r="B11" s="156"/>
      <c r="C11" s="156"/>
      <c r="D11" s="162"/>
      <c r="E11" s="163"/>
      <c r="F11" s="164"/>
      <c r="G11" s="156"/>
      <c r="H11" s="162"/>
      <c r="I11" s="163"/>
      <c r="J11" s="164"/>
      <c r="K11" s="156"/>
      <c r="L11" s="162"/>
      <c r="M11" s="163"/>
      <c r="N11" s="164"/>
    </row>
    <row r="12" spans="1:14" s="30" customFormat="1" ht="20.399999999999999" customHeight="1" x14ac:dyDescent="0.25">
      <c r="G12" s="156"/>
      <c r="K12" s="156"/>
    </row>
    <row r="13" spans="1:14" s="30" customFormat="1" ht="13.8" x14ac:dyDescent="0.25">
      <c r="A13" s="154"/>
      <c r="B13" s="154"/>
      <c r="C13" s="154"/>
      <c r="D13" s="313" t="s">
        <v>34</v>
      </c>
      <c r="E13" s="313"/>
      <c r="F13" s="313"/>
      <c r="G13" s="313"/>
      <c r="H13" s="313"/>
      <c r="I13" s="313"/>
      <c r="J13" s="313"/>
      <c r="K13" s="313"/>
      <c r="L13" s="313"/>
      <c r="M13" s="313"/>
      <c r="N13" s="313"/>
    </row>
    <row r="14" spans="1:14" s="30" customFormat="1" ht="45.6" customHeight="1" x14ac:dyDescent="0.25">
      <c r="A14" s="178" t="s">
        <v>31</v>
      </c>
      <c r="B14" s="179" t="s">
        <v>3</v>
      </c>
      <c r="C14" s="37"/>
      <c r="D14" s="177" t="s">
        <v>80</v>
      </c>
      <c r="E14" s="177" t="s">
        <v>86</v>
      </c>
      <c r="F14" s="177" t="s">
        <v>111</v>
      </c>
      <c r="G14" s="155"/>
      <c r="H14" s="177" t="s">
        <v>80</v>
      </c>
      <c r="I14" s="177" t="s">
        <v>86</v>
      </c>
      <c r="J14" s="177" t="s">
        <v>111</v>
      </c>
      <c r="K14" s="155"/>
      <c r="L14" s="177" t="s">
        <v>80</v>
      </c>
      <c r="M14" s="177" t="s">
        <v>86</v>
      </c>
      <c r="N14" s="177" t="s">
        <v>111</v>
      </c>
    </row>
    <row r="15" spans="1:14" s="30" customFormat="1" ht="14.4" x14ac:dyDescent="0.3">
      <c r="A15" s="31" t="s">
        <v>10</v>
      </c>
      <c r="B15" s="32" t="s">
        <v>32</v>
      </c>
      <c r="C15" s="32"/>
      <c r="D15" s="33">
        <v>23</v>
      </c>
      <c r="E15" s="33">
        <v>156.19</v>
      </c>
      <c r="F15" s="79">
        <f>E15/E17</f>
        <v>0.38307213106712773</v>
      </c>
      <c r="G15" s="156"/>
      <c r="H15" s="33">
        <v>4071</v>
      </c>
      <c r="I15" s="33">
        <v>39884.07</v>
      </c>
      <c r="J15" s="79">
        <f>I15/$I$17</f>
        <v>0.38056694107692124</v>
      </c>
      <c r="K15" s="156"/>
      <c r="L15" s="33">
        <f>SUM(D15+H15)</f>
        <v>4094</v>
      </c>
      <c r="M15" s="33">
        <f>SUM(E15+I15)</f>
        <v>40040.26</v>
      </c>
      <c r="N15" s="79">
        <f>M15/$M$17</f>
        <v>0.38057664972110394</v>
      </c>
    </row>
    <row r="16" spans="1:14" s="30" customFormat="1" ht="14.4" x14ac:dyDescent="0.3">
      <c r="A16" s="31" t="s">
        <v>13</v>
      </c>
      <c r="B16" s="32" t="s">
        <v>33</v>
      </c>
      <c r="C16" s="32"/>
      <c r="D16" s="33">
        <v>35</v>
      </c>
      <c r="E16" s="33">
        <v>251.54</v>
      </c>
      <c r="F16" s="79">
        <f>E16/E17</f>
        <v>0.61692786893287221</v>
      </c>
      <c r="G16" s="156"/>
      <c r="H16" s="33">
        <v>7879</v>
      </c>
      <c r="I16" s="33">
        <v>64917.65</v>
      </c>
      <c r="J16" s="79">
        <f>I16/$I$17</f>
        <v>0.61943305892307876</v>
      </c>
      <c r="K16" s="156"/>
      <c r="L16" s="33">
        <f>SUM(D16+H16)</f>
        <v>7914</v>
      </c>
      <c r="M16" s="33">
        <f>SUM(E16+I16)</f>
        <v>65169.19</v>
      </c>
      <c r="N16" s="79">
        <f>M16/$M$17</f>
        <v>0.61942335027889606</v>
      </c>
    </row>
    <row r="17" spans="1:14" s="36" customFormat="1" ht="13.8" x14ac:dyDescent="0.25">
      <c r="A17" s="309" t="s">
        <v>8</v>
      </c>
      <c r="B17" s="309"/>
      <c r="C17" s="309"/>
      <c r="D17" s="34">
        <f>SUM(D15:D16)</f>
        <v>58</v>
      </c>
      <c r="E17" s="34">
        <f>SUM(E15:E16)</f>
        <v>407.73</v>
      </c>
      <c r="F17" s="35">
        <f>SUM(F15:F16)</f>
        <v>1</v>
      </c>
      <c r="G17" s="161"/>
      <c r="H17" s="34">
        <f>SUM(H15:H16)</f>
        <v>11950</v>
      </c>
      <c r="I17" s="34">
        <f>SUM(I15:I16)</f>
        <v>104801.72</v>
      </c>
      <c r="J17" s="35">
        <f>SUM(J15:J16)</f>
        <v>1</v>
      </c>
      <c r="K17" s="161"/>
      <c r="L17" s="167">
        <f>SUM(L15:L16)</f>
        <v>12008</v>
      </c>
      <c r="M17" s="167">
        <f>SUM(M15:M16)</f>
        <v>105209.45000000001</v>
      </c>
      <c r="N17" s="168">
        <f>SUM(N15:N16)</f>
        <v>1</v>
      </c>
    </row>
    <row r="18" spans="1:14" s="30" customFormat="1" ht="1.8" customHeight="1" x14ac:dyDescent="0.25">
      <c r="A18" s="156"/>
      <c r="B18" s="156"/>
      <c r="C18" s="156"/>
      <c r="D18" s="162"/>
      <c r="E18" s="163"/>
      <c r="F18" s="164"/>
      <c r="G18" s="156"/>
      <c r="H18" s="162"/>
      <c r="I18" s="163"/>
      <c r="J18" s="164"/>
      <c r="K18" s="156"/>
      <c r="L18" s="162"/>
      <c r="M18" s="163"/>
      <c r="N18" s="164"/>
    </row>
    <row r="19" spans="1:14" s="156" customFormat="1" ht="8.4" customHeight="1" x14ac:dyDescent="0.25">
      <c r="D19" s="165"/>
      <c r="E19" s="165"/>
      <c r="H19" s="165"/>
      <c r="I19" s="165"/>
      <c r="L19" s="165"/>
      <c r="M19" s="165"/>
    </row>
    <row r="20" spans="1:14" ht="15" customHeight="1" x14ac:dyDescent="0.25">
      <c r="A20" s="310" t="s">
        <v>82</v>
      </c>
      <c r="B20" s="310"/>
      <c r="C20" s="310"/>
      <c r="D20" s="310"/>
      <c r="E20" s="310"/>
      <c r="F20" s="310"/>
      <c r="G20" s="310"/>
      <c r="H20" s="310"/>
      <c r="I20" s="310"/>
      <c r="J20" s="310"/>
      <c r="K20" s="310"/>
      <c r="L20" s="310"/>
      <c r="M20" s="310"/>
      <c r="N20" s="310"/>
    </row>
    <row r="21" spans="1:14" x14ac:dyDescent="0.25">
      <c r="A21" s="310"/>
      <c r="B21" s="310"/>
      <c r="C21" s="310"/>
      <c r="D21" s="310"/>
      <c r="E21" s="310"/>
      <c r="F21" s="310"/>
      <c r="G21" s="310"/>
      <c r="H21" s="310"/>
      <c r="I21" s="310"/>
      <c r="J21" s="310"/>
      <c r="K21" s="310"/>
      <c r="L21" s="310"/>
      <c r="M21" s="310"/>
      <c r="N21" s="310"/>
    </row>
  </sheetData>
  <mergeCells count="9">
    <mergeCell ref="A1:J1"/>
    <mergeCell ref="A17:C17"/>
    <mergeCell ref="A20:N21"/>
    <mergeCell ref="H4:J4"/>
    <mergeCell ref="L4:N4"/>
    <mergeCell ref="D13:N13"/>
    <mergeCell ref="D4:F4"/>
    <mergeCell ref="A10:C10"/>
    <mergeCell ref="D6:N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heetViews>
  <sheetFormatPr defaultRowHeight="14.4" x14ac:dyDescent="0.3"/>
  <cols>
    <col min="1" max="2" width="2.109375" style="53" customWidth="1"/>
    <col min="3" max="3" width="1.6640625" style="53" customWidth="1"/>
    <col min="4" max="4" width="8.88671875" style="53"/>
    <col min="5" max="5" width="32.109375" style="53" customWidth="1"/>
    <col min="6" max="7" width="8.88671875" style="53"/>
    <col min="8" max="8" width="17.6640625" style="53" bestFit="1" customWidth="1"/>
    <col min="9" max="9" width="66.109375" style="53" customWidth="1"/>
    <col min="10" max="10" width="1.44140625" style="53" customWidth="1"/>
    <col min="11" max="16384" width="8.88671875" style="53"/>
  </cols>
  <sheetData>
    <row r="1" spans="3:13" ht="15" thickBot="1" x14ac:dyDescent="0.35"/>
    <row r="2" spans="3:13" x14ac:dyDescent="0.3">
      <c r="C2" s="6"/>
      <c r="D2" s="7"/>
      <c r="E2" s="7"/>
      <c r="F2" s="7"/>
      <c r="G2" s="7"/>
      <c r="H2" s="7"/>
      <c r="I2" s="7"/>
      <c r="J2" s="8"/>
    </row>
    <row r="3" spans="3:13" ht="17.399999999999999" x14ac:dyDescent="0.3">
      <c r="C3" s="9"/>
      <c r="D3" s="10" t="s">
        <v>58</v>
      </c>
      <c r="E3" s="11"/>
      <c r="F3" s="11"/>
      <c r="G3" s="11"/>
      <c r="H3" s="11"/>
      <c r="I3" s="11"/>
      <c r="J3" s="12"/>
    </row>
    <row r="4" spans="3:13" ht="15.6" x14ac:dyDescent="0.3">
      <c r="C4" s="13"/>
      <c r="D4" s="14"/>
      <c r="E4" s="14"/>
      <c r="F4" s="15"/>
      <c r="G4" s="14"/>
      <c r="H4" s="14"/>
      <c r="I4" s="14"/>
      <c r="J4" s="16"/>
    </row>
    <row r="5" spans="3:13" ht="15.6" x14ac:dyDescent="0.3">
      <c r="C5" s="13"/>
      <c r="D5" s="17" t="s">
        <v>22</v>
      </c>
      <c r="E5" s="18"/>
      <c r="F5" s="19"/>
      <c r="G5" s="20"/>
      <c r="H5" s="18"/>
      <c r="I5" s="18"/>
      <c r="J5" s="21"/>
      <c r="K5" s="22"/>
      <c r="L5" s="23"/>
      <c r="M5" s="23"/>
    </row>
    <row r="6" spans="3:13" ht="15.6" x14ac:dyDescent="0.3">
      <c r="C6" s="13"/>
      <c r="D6" s="17"/>
      <c r="E6" s="18"/>
      <c r="F6" s="19"/>
      <c r="G6" s="20"/>
      <c r="H6" s="18"/>
      <c r="I6" s="18"/>
      <c r="J6" s="16"/>
    </row>
    <row r="7" spans="3:13" x14ac:dyDescent="0.3">
      <c r="C7" s="13"/>
      <c r="D7" s="317" t="s">
        <v>14</v>
      </c>
      <c r="E7" s="317"/>
      <c r="F7" s="315" t="s">
        <v>23</v>
      </c>
      <c r="G7" s="315"/>
      <c r="H7" s="315"/>
      <c r="I7" s="315"/>
      <c r="J7" s="16"/>
    </row>
    <row r="8" spans="3:13" x14ac:dyDescent="0.3">
      <c r="C8" s="13"/>
      <c r="D8" s="317"/>
      <c r="E8" s="317"/>
      <c r="F8" s="315"/>
      <c r="G8" s="315"/>
      <c r="H8" s="315"/>
      <c r="I8" s="315"/>
      <c r="J8" s="24"/>
    </row>
    <row r="9" spans="3:13" s="189" customFormat="1" x14ac:dyDescent="0.3">
      <c r="C9" s="13"/>
      <c r="D9" s="317" t="s">
        <v>88</v>
      </c>
      <c r="E9" s="317"/>
      <c r="F9" s="315" t="s">
        <v>92</v>
      </c>
      <c r="G9" s="315"/>
      <c r="H9" s="315"/>
      <c r="I9" s="315"/>
      <c r="J9" s="24"/>
    </row>
    <row r="10" spans="3:13" s="189" customFormat="1" ht="34.200000000000003" customHeight="1" x14ac:dyDescent="0.3">
      <c r="C10" s="13"/>
      <c r="D10" s="317"/>
      <c r="E10" s="317"/>
      <c r="F10" s="315"/>
      <c r="G10" s="315"/>
      <c r="H10" s="315"/>
      <c r="I10" s="315"/>
      <c r="J10" s="24"/>
    </row>
    <row r="11" spans="3:13" ht="14.4" customHeight="1" x14ac:dyDescent="0.3">
      <c r="C11" s="13"/>
      <c r="D11" s="314" t="s">
        <v>12</v>
      </c>
      <c r="E11" s="314"/>
      <c r="F11" s="315" t="s">
        <v>24</v>
      </c>
      <c r="G11" s="315"/>
      <c r="H11" s="315"/>
      <c r="I11" s="315"/>
      <c r="J11" s="24"/>
    </row>
    <row r="12" spans="3:13" ht="14.4" customHeight="1" x14ac:dyDescent="0.3">
      <c r="C12" s="13"/>
      <c r="D12" s="314"/>
      <c r="E12" s="314"/>
      <c r="F12" s="315"/>
      <c r="G12" s="315"/>
      <c r="H12" s="315"/>
      <c r="I12" s="315"/>
      <c r="J12" s="16"/>
    </row>
    <row r="13" spans="3:13" ht="14.4" customHeight="1" x14ac:dyDescent="0.3">
      <c r="C13" s="13"/>
      <c r="D13" s="314" t="s">
        <v>47</v>
      </c>
      <c r="E13" s="314"/>
      <c r="F13" s="315" t="s">
        <v>93</v>
      </c>
      <c r="G13" s="315"/>
      <c r="H13" s="315"/>
      <c r="I13" s="315"/>
      <c r="J13" s="16"/>
    </row>
    <row r="14" spans="3:13" ht="14.4" customHeight="1" x14ac:dyDescent="0.3">
      <c r="C14" s="13"/>
      <c r="D14" s="314"/>
      <c r="E14" s="314"/>
      <c r="F14" s="315"/>
      <c r="G14" s="315"/>
      <c r="H14" s="315"/>
      <c r="I14" s="315"/>
      <c r="J14" s="16"/>
    </row>
    <row r="15" spans="3:13" x14ac:dyDescent="0.3">
      <c r="C15" s="13"/>
      <c r="D15" s="314" t="s">
        <v>49</v>
      </c>
      <c r="E15" s="314"/>
      <c r="F15" s="316" t="s">
        <v>25</v>
      </c>
      <c r="G15" s="316"/>
      <c r="H15" s="316"/>
      <c r="I15" s="316"/>
      <c r="J15" s="16"/>
    </row>
    <row r="16" spans="3:13" x14ac:dyDescent="0.3">
      <c r="C16" s="13"/>
      <c r="D16" s="314"/>
      <c r="E16" s="314"/>
      <c r="F16" s="316"/>
      <c r="G16" s="316"/>
      <c r="H16" s="316"/>
      <c r="I16" s="316"/>
      <c r="J16" s="16"/>
    </row>
    <row r="17" spans="3:10" x14ac:dyDescent="0.3">
      <c r="C17" s="13"/>
      <c r="D17" s="314" t="s">
        <v>51</v>
      </c>
      <c r="E17" s="314"/>
      <c r="F17" s="315" t="s">
        <v>53</v>
      </c>
      <c r="G17" s="315"/>
      <c r="H17" s="315"/>
      <c r="I17" s="315"/>
      <c r="J17" s="16"/>
    </row>
    <row r="18" spans="3:10" ht="19.2" customHeight="1" x14ac:dyDescent="0.3">
      <c r="C18" s="13"/>
      <c r="D18" s="314"/>
      <c r="E18" s="314"/>
      <c r="F18" s="315"/>
      <c r="G18" s="315"/>
      <c r="H18" s="315"/>
      <c r="I18" s="315"/>
      <c r="J18" s="16"/>
    </row>
    <row r="19" spans="3:10" ht="14.4" customHeight="1" x14ac:dyDescent="0.3">
      <c r="C19" s="13"/>
      <c r="D19" s="314" t="s">
        <v>52</v>
      </c>
      <c r="E19" s="314"/>
      <c r="F19" s="315" t="s">
        <v>94</v>
      </c>
      <c r="G19" s="315"/>
      <c r="H19" s="315"/>
      <c r="I19" s="315"/>
      <c r="J19" s="16"/>
    </row>
    <row r="20" spans="3:10" ht="19.8" customHeight="1" x14ac:dyDescent="0.3">
      <c r="C20" s="13"/>
      <c r="D20" s="314"/>
      <c r="E20" s="314"/>
      <c r="F20" s="315"/>
      <c r="G20" s="315"/>
      <c r="H20" s="315"/>
      <c r="I20" s="315"/>
      <c r="J20" s="16"/>
    </row>
    <row r="21" spans="3:10" ht="14.4" customHeight="1" x14ac:dyDescent="0.3">
      <c r="C21" s="13"/>
      <c r="D21" s="318" t="s">
        <v>57</v>
      </c>
      <c r="E21" s="318"/>
      <c r="F21" s="315" t="s">
        <v>81</v>
      </c>
      <c r="G21" s="315"/>
      <c r="H21" s="315"/>
      <c r="I21" s="315"/>
      <c r="J21" s="16"/>
    </row>
    <row r="22" spans="3:10" ht="21" customHeight="1" x14ac:dyDescent="0.3">
      <c r="C22" s="13"/>
      <c r="D22" s="318"/>
      <c r="E22" s="318"/>
      <c r="F22" s="315"/>
      <c r="G22" s="315"/>
      <c r="H22" s="315"/>
      <c r="I22" s="315"/>
      <c r="J22" s="16"/>
    </row>
    <row r="23" spans="3:10" s="189" customFormat="1" x14ac:dyDescent="0.3">
      <c r="C23" s="13"/>
      <c r="D23" s="314" t="s">
        <v>95</v>
      </c>
      <c r="E23" s="314"/>
      <c r="F23" s="315" t="s">
        <v>96</v>
      </c>
      <c r="G23" s="315"/>
      <c r="H23" s="315"/>
      <c r="I23" s="315"/>
      <c r="J23" s="16"/>
    </row>
    <row r="24" spans="3:10" s="189" customFormat="1" ht="18" customHeight="1" x14ac:dyDescent="0.3">
      <c r="C24" s="13"/>
      <c r="D24" s="314"/>
      <c r="E24" s="314"/>
      <c r="F24" s="315"/>
      <c r="G24" s="315"/>
      <c r="H24" s="315"/>
      <c r="I24" s="315"/>
      <c r="J24" s="16"/>
    </row>
    <row r="25" spans="3:10" x14ac:dyDescent="0.3">
      <c r="C25" s="13"/>
      <c r="D25" s="314" t="s">
        <v>16</v>
      </c>
      <c r="E25" s="314"/>
      <c r="F25" s="316" t="s">
        <v>25</v>
      </c>
      <c r="G25" s="316"/>
      <c r="H25" s="316"/>
      <c r="I25" s="316"/>
      <c r="J25" s="16"/>
    </row>
    <row r="26" spans="3:10" x14ac:dyDescent="0.3">
      <c r="C26" s="13"/>
      <c r="D26" s="314"/>
      <c r="E26" s="314"/>
      <c r="F26" s="316"/>
      <c r="G26" s="316"/>
      <c r="H26" s="316"/>
      <c r="I26" s="316"/>
      <c r="J26" s="16"/>
    </row>
    <row r="27" spans="3:10" ht="15" thickBot="1" x14ac:dyDescent="0.35">
      <c r="C27" s="25"/>
      <c r="D27" s="52"/>
      <c r="E27" s="52"/>
      <c r="F27" s="52"/>
      <c r="G27" s="52"/>
      <c r="H27" s="52"/>
      <c r="I27" s="52"/>
      <c r="J27" s="26"/>
    </row>
  </sheetData>
  <mergeCells count="20">
    <mergeCell ref="D25:E26"/>
    <mergeCell ref="F25:I26"/>
    <mergeCell ref="D17:E18"/>
    <mergeCell ref="F17:I18"/>
    <mergeCell ref="D13:E14"/>
    <mergeCell ref="F13:I14"/>
    <mergeCell ref="D19:E20"/>
    <mergeCell ref="F19:I20"/>
    <mergeCell ref="D21:E22"/>
    <mergeCell ref="F21:I22"/>
    <mergeCell ref="D23:E24"/>
    <mergeCell ref="F23:I24"/>
    <mergeCell ref="D11:E12"/>
    <mergeCell ref="F11:I12"/>
    <mergeCell ref="D15:E16"/>
    <mergeCell ref="F15:I16"/>
    <mergeCell ref="D7:E8"/>
    <mergeCell ref="F7:I8"/>
    <mergeCell ref="D9:E10"/>
    <mergeCell ref="F9:I10"/>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CDFD3E-71BA-4A0F-8D0C-5E25BDDE4E9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http://purl.org/dc/elements/1.1/"/>
    <ds:schemaRef ds:uri="http://schemas.microsoft.com/office/2006/metadata/properties"/>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67A9BC9E-9AA2-4D4C-BFD8-F843FBF3D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2020-11-12T16:06:48Z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