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F3513B76-E48B-418B-86BF-B61AFABC70A0}" xr6:coauthVersionLast="41" xr6:coauthVersionMax="41" xr10:uidLastSave="{00000000-0000-0000-0000-000000000000}"/>
  <workbookProtection workbookAlgorithmName="SHA-512" workbookHashValue="TFX0lr5Uc0G3gpCid7IYviiLRP9IruinGTgKn/wSRh89qP41QrC3GrdY4XZhreAazTTiVbuTemTvw9UZlmi0og==" workbookSaltValue="pW0Ev9Ku6EpLTvz2ZGEMRQ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definedNames>
    <definedName name="BuildingType">Table!$A$2:$A$17</definedName>
    <definedName name="EUD">Table!$A$2:$B$17</definedName>
    <definedName name="GWH1_EffUnits">Table!$D$2:$D$3</definedName>
    <definedName name="GWH2_EffUnits">Table!$E$2:$E$3</definedName>
    <definedName name="GWH3_EffUnits">Table!$F$2:$F$3</definedName>
    <definedName name="GWH4_EffUnits">Table!$G$2:$G$3</definedName>
    <definedName name="GWH5_EffUnits">Table!$H$2</definedName>
    <definedName name="GWH6_EffUnits">Table!$I$2</definedName>
    <definedName name="GWH7_EffUnits">Table!$J$2:$J$4</definedName>
    <definedName name="GWH8_EffUnits">Table!$K$2</definedName>
    <definedName name="MeasureCode">'Measure Code'!$A$2:$A$15</definedName>
    <definedName name="MeasureCode_Lookup">'Measure Code'!$A$2:$M$15</definedName>
    <definedName name="T_WHType_R">Table!$O$2:$O$3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16" i="1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" i="2"/>
  <c r="U2" i="2"/>
  <c r="T2" i="2"/>
  <c r="S2" i="2"/>
  <c r="C17" i="1"/>
  <c r="C18" i="1"/>
  <c r="A4" i="2" s="1"/>
  <c r="C19" i="1"/>
  <c r="C20" i="1"/>
  <c r="C21" i="1"/>
  <c r="C22" i="1"/>
  <c r="C23" i="1"/>
  <c r="C24" i="1"/>
  <c r="A10" i="2" s="1"/>
  <c r="C25" i="1"/>
  <c r="A11" i="2" s="1"/>
  <c r="C26" i="1"/>
  <c r="A12" i="2" s="1"/>
  <c r="C27" i="1"/>
  <c r="A13" i="2" s="1"/>
  <c r="C28" i="1"/>
  <c r="A14" i="2" s="1"/>
  <c r="C29" i="1"/>
  <c r="A15" i="2" s="1"/>
  <c r="C30" i="1"/>
  <c r="A16" i="2" s="1"/>
  <c r="C31" i="1"/>
  <c r="A17" i="2" s="1"/>
  <c r="C32" i="1"/>
  <c r="A18" i="2" s="1"/>
  <c r="C33" i="1"/>
  <c r="A19" i="2" s="1"/>
  <c r="C34" i="1"/>
  <c r="A20" i="2" s="1"/>
  <c r="C35" i="1"/>
  <c r="A21" i="2" s="1"/>
  <c r="C36" i="1"/>
  <c r="C37" i="1"/>
  <c r="C38" i="1"/>
  <c r="C39" i="1"/>
  <c r="C40" i="1"/>
  <c r="Q36" i="1" l="1"/>
  <c r="V36" i="1" s="1"/>
  <c r="X36" i="1" s="1"/>
  <c r="A22" i="2"/>
  <c r="Q20" i="1"/>
  <c r="Z20" i="1" s="1"/>
  <c r="AB20" i="1" s="1"/>
  <c r="A6" i="2"/>
  <c r="Q22" i="1"/>
  <c r="A8" i="2"/>
  <c r="Q37" i="1"/>
  <c r="AC37" i="1" s="1"/>
  <c r="A23" i="2"/>
  <c r="Q40" i="1"/>
  <c r="Y40" i="1" s="1"/>
  <c r="AA40" i="1" s="1"/>
  <c r="A26" i="2"/>
  <c r="Q39" i="1"/>
  <c r="AC39" i="1" s="1"/>
  <c r="A25" i="2"/>
  <c r="Q23" i="1"/>
  <c r="A9" i="2"/>
  <c r="Q38" i="1"/>
  <c r="AD38" i="1" s="1"/>
  <c r="A24" i="2"/>
  <c r="Q21" i="1"/>
  <c r="A7" i="2"/>
  <c r="AE17" i="1"/>
  <c r="A3" i="2"/>
  <c r="AE19" i="1"/>
  <c r="A5" i="2"/>
  <c r="AE37" i="1"/>
  <c r="Q17" i="1"/>
  <c r="V17" i="1" s="1"/>
  <c r="X17" i="1" s="1"/>
  <c r="AE20" i="1"/>
  <c r="Q19" i="1"/>
  <c r="Z19" i="1" s="1"/>
  <c r="AB19" i="1" s="1"/>
  <c r="AE18" i="1"/>
  <c r="Q18" i="1" s="1"/>
  <c r="Y39" i="1"/>
  <c r="AA39" i="1" s="1"/>
  <c r="V39" i="1"/>
  <c r="X39" i="1" s="1"/>
  <c r="U39" i="1"/>
  <c r="W39" i="1" s="1"/>
  <c r="Y37" i="1"/>
  <c r="AA37" i="1" s="1"/>
  <c r="Z37" i="1"/>
  <c r="AB37" i="1" s="1"/>
  <c r="V37" i="1"/>
  <c r="X37" i="1" s="1"/>
  <c r="U37" i="1"/>
  <c r="W37" i="1" s="1"/>
  <c r="AE40" i="1"/>
  <c r="AE38" i="1"/>
  <c r="AE36" i="1"/>
  <c r="Q33" i="1"/>
  <c r="AE33" i="1"/>
  <c r="Q29" i="1"/>
  <c r="AE29" i="1"/>
  <c r="Q25" i="1"/>
  <c r="AE25" i="1"/>
  <c r="Y20" i="1"/>
  <c r="AA20" i="1" s="1"/>
  <c r="U20" i="1"/>
  <c r="W20" i="1" s="1"/>
  <c r="AC20" i="1"/>
  <c r="Z38" i="1"/>
  <c r="AB38" i="1" s="1"/>
  <c r="AC38" i="1"/>
  <c r="V38" i="1"/>
  <c r="X38" i="1" s="1"/>
  <c r="Y36" i="1"/>
  <c r="AA36" i="1" s="1"/>
  <c r="Z36" i="1"/>
  <c r="AB36" i="1" s="1"/>
  <c r="AD36" i="1"/>
  <c r="U36" i="1"/>
  <c r="W36" i="1" s="1"/>
  <c r="AC36" i="1"/>
  <c r="Q32" i="1"/>
  <c r="AE32" i="1"/>
  <c r="Q28" i="1"/>
  <c r="AE28" i="1"/>
  <c r="Q24" i="1"/>
  <c r="AE24" i="1"/>
  <c r="AE39" i="1"/>
  <c r="Z40" i="1"/>
  <c r="AB40" i="1" s="1"/>
  <c r="AD40" i="1"/>
  <c r="V40" i="1"/>
  <c r="X40" i="1" s="1"/>
  <c r="U40" i="1"/>
  <c r="W40" i="1" s="1"/>
  <c r="AC40" i="1"/>
  <c r="Q35" i="1"/>
  <c r="AE35" i="1"/>
  <c r="Q31" i="1"/>
  <c r="AE31" i="1"/>
  <c r="Q27" i="1"/>
  <c r="AE27" i="1"/>
  <c r="Y23" i="1"/>
  <c r="AA23" i="1" s="1"/>
  <c r="Z23" i="1"/>
  <c r="AB23" i="1" s="1"/>
  <c r="S23" i="1"/>
  <c r="U23" i="1"/>
  <c r="W23" i="1" s="1"/>
  <c r="AC23" i="1"/>
  <c r="V23" i="1"/>
  <c r="X23" i="1" s="1"/>
  <c r="AD23" i="1"/>
  <c r="Y22" i="1"/>
  <c r="AA22" i="1" s="1"/>
  <c r="Z22" i="1"/>
  <c r="AB22" i="1" s="1"/>
  <c r="U22" i="1"/>
  <c r="W22" i="1" s="1"/>
  <c r="AC22" i="1"/>
  <c r="V22" i="1"/>
  <c r="X22" i="1" s="1"/>
  <c r="AD22" i="1"/>
  <c r="Q34" i="1"/>
  <c r="AE34" i="1"/>
  <c r="Q30" i="1"/>
  <c r="AE30" i="1"/>
  <c r="Q26" i="1"/>
  <c r="AE26" i="1"/>
  <c r="Y21" i="1"/>
  <c r="AA21" i="1" s="1"/>
  <c r="Z21" i="1"/>
  <c r="AB21" i="1" s="1"/>
  <c r="V21" i="1"/>
  <c r="X21" i="1" s="1"/>
  <c r="U21" i="1"/>
  <c r="W21" i="1" s="1"/>
  <c r="AC21" i="1"/>
  <c r="AD21" i="1"/>
  <c r="AE23" i="1"/>
  <c r="AE22" i="1"/>
  <c r="AE21" i="1"/>
  <c r="C16" i="1"/>
  <c r="A2" i="2" s="1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P2" i="2"/>
  <c r="O2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B3" i="2"/>
  <c r="C3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R8" i="2"/>
  <c r="B9" i="2"/>
  <c r="C9" i="2"/>
  <c r="I9" i="2"/>
  <c r="R9" i="2"/>
  <c r="B10" i="2"/>
  <c r="C10" i="2"/>
  <c r="R10" i="2"/>
  <c r="B11" i="2"/>
  <c r="C11" i="2"/>
  <c r="R11" i="2"/>
  <c r="B12" i="2"/>
  <c r="C12" i="2"/>
  <c r="R12" i="2"/>
  <c r="B13" i="2"/>
  <c r="C13" i="2"/>
  <c r="R13" i="2"/>
  <c r="B14" i="2"/>
  <c r="C14" i="2"/>
  <c r="R14" i="2"/>
  <c r="B15" i="2"/>
  <c r="C15" i="2"/>
  <c r="R15" i="2"/>
  <c r="B16" i="2"/>
  <c r="C16" i="2"/>
  <c r="R16" i="2"/>
  <c r="B17" i="2"/>
  <c r="C17" i="2"/>
  <c r="R17" i="2"/>
  <c r="B18" i="2"/>
  <c r="C18" i="2"/>
  <c r="R18" i="2"/>
  <c r="B19" i="2"/>
  <c r="C19" i="2"/>
  <c r="R19" i="2"/>
  <c r="B20" i="2"/>
  <c r="C20" i="2"/>
  <c r="R20" i="2"/>
  <c r="B21" i="2"/>
  <c r="C21" i="2"/>
  <c r="R21" i="2"/>
  <c r="B22" i="2"/>
  <c r="C22" i="2"/>
  <c r="R22" i="2"/>
  <c r="B23" i="2"/>
  <c r="C23" i="2"/>
  <c r="R23" i="2"/>
  <c r="B24" i="2"/>
  <c r="C24" i="2"/>
  <c r="R24" i="2"/>
  <c r="B25" i="2"/>
  <c r="C25" i="2"/>
  <c r="R25" i="2"/>
  <c r="B26" i="2"/>
  <c r="C26" i="2"/>
  <c r="R26" i="2"/>
  <c r="T4" i="1"/>
  <c r="T3" i="1"/>
  <c r="R2" i="2"/>
  <c r="C2" i="2"/>
  <c r="B2" i="2"/>
  <c r="J22" i="2" l="1"/>
  <c r="L22" i="2"/>
  <c r="K22" i="2"/>
  <c r="J7" i="2"/>
  <c r="K7" i="2"/>
  <c r="L7" i="2"/>
  <c r="L6" i="2"/>
  <c r="J6" i="2"/>
  <c r="K6" i="2"/>
  <c r="L5" i="2"/>
  <c r="K5" i="2"/>
  <c r="J5" i="2"/>
  <c r="K4" i="2"/>
  <c r="L4" i="2"/>
  <c r="J4" i="2"/>
  <c r="J3" i="2"/>
  <c r="K3" i="2"/>
  <c r="L3" i="2"/>
  <c r="L25" i="2"/>
  <c r="K25" i="2"/>
  <c r="J25" i="2"/>
  <c r="L21" i="2"/>
  <c r="K21" i="2"/>
  <c r="J21" i="2"/>
  <c r="L17" i="2"/>
  <c r="J17" i="2"/>
  <c r="K17" i="2"/>
  <c r="L13" i="2"/>
  <c r="K13" i="2"/>
  <c r="J13" i="2"/>
  <c r="K8" i="2"/>
  <c r="L8" i="2"/>
  <c r="J8" i="2"/>
  <c r="L26" i="2"/>
  <c r="J26" i="2"/>
  <c r="K26" i="2"/>
  <c r="L18" i="2"/>
  <c r="J18" i="2"/>
  <c r="K18" i="2"/>
  <c r="L9" i="2"/>
  <c r="K9" i="2"/>
  <c r="J9" i="2"/>
  <c r="K24" i="2"/>
  <c r="L24" i="2"/>
  <c r="J24" i="2"/>
  <c r="K20" i="2"/>
  <c r="L20" i="2"/>
  <c r="J20" i="2"/>
  <c r="K16" i="2"/>
  <c r="L16" i="2"/>
  <c r="J16" i="2"/>
  <c r="K12" i="2"/>
  <c r="J12" i="2"/>
  <c r="L12" i="2"/>
  <c r="J14" i="2"/>
  <c r="K14" i="2"/>
  <c r="L14" i="2"/>
  <c r="J10" i="2"/>
  <c r="L10" i="2"/>
  <c r="K10" i="2"/>
  <c r="L2" i="2"/>
  <c r="K2" i="2"/>
  <c r="J2" i="2"/>
  <c r="J23" i="2"/>
  <c r="K23" i="2"/>
  <c r="L23" i="2"/>
  <c r="J19" i="2"/>
  <c r="K19" i="2"/>
  <c r="L19" i="2"/>
  <c r="J15" i="2"/>
  <c r="K15" i="2"/>
  <c r="L15" i="2"/>
  <c r="J11" i="2"/>
  <c r="K11" i="2"/>
  <c r="L11" i="2"/>
  <c r="U38" i="1"/>
  <c r="W38" i="1" s="1"/>
  <c r="Y38" i="1"/>
  <c r="AA38" i="1" s="1"/>
  <c r="AD20" i="1"/>
  <c r="AD37" i="1"/>
  <c r="AD39" i="1"/>
  <c r="Z39" i="1"/>
  <c r="AB39" i="1" s="1"/>
  <c r="V20" i="1"/>
  <c r="X20" i="1" s="1"/>
  <c r="AD17" i="1"/>
  <c r="AC17" i="1"/>
  <c r="U17" i="1"/>
  <c r="W17" i="1" s="1"/>
  <c r="Y17" i="1"/>
  <c r="AA17" i="1" s="1"/>
  <c r="AD18" i="1"/>
  <c r="AC18" i="1"/>
  <c r="V18" i="1"/>
  <c r="X18" i="1" s="1"/>
  <c r="U18" i="1"/>
  <c r="W18" i="1" s="1"/>
  <c r="N4" i="2" s="1"/>
  <c r="S36" i="1"/>
  <c r="X22" i="2"/>
  <c r="Z17" i="1"/>
  <c r="AB17" i="1" s="1"/>
  <c r="S21" i="1"/>
  <c r="X7" i="2"/>
  <c r="Z18" i="1"/>
  <c r="AB18" i="1" s="1"/>
  <c r="AD19" i="1"/>
  <c r="Y19" i="1"/>
  <c r="AA19" i="1" s="1"/>
  <c r="X5" i="2"/>
  <c r="S40" i="1"/>
  <c r="X26" i="2"/>
  <c r="T18" i="1"/>
  <c r="V19" i="1"/>
  <c r="X19" i="1" s="1"/>
  <c r="Y18" i="1"/>
  <c r="AA18" i="1" s="1"/>
  <c r="AC19" i="1"/>
  <c r="U19" i="1"/>
  <c r="W19" i="1" s="1"/>
  <c r="N5" i="2" s="1"/>
  <c r="S22" i="1"/>
  <c r="X8" i="2"/>
  <c r="T23" i="1"/>
  <c r="X9" i="2"/>
  <c r="S37" i="1"/>
  <c r="X23" i="2"/>
  <c r="S39" i="1"/>
  <c r="X25" i="2"/>
  <c r="S38" i="1"/>
  <c r="X24" i="2"/>
  <c r="S20" i="1"/>
  <c r="X6" i="2"/>
  <c r="T38" i="1"/>
  <c r="T20" i="1"/>
  <c r="Y32" i="1"/>
  <c r="AA32" i="1" s="1"/>
  <c r="X18" i="2"/>
  <c r="Z32" i="1"/>
  <c r="AB32" i="1" s="1"/>
  <c r="V32" i="1"/>
  <c r="X32" i="1" s="1"/>
  <c r="U32" i="1"/>
  <c r="W32" i="1" s="1"/>
  <c r="N18" i="2" s="1"/>
  <c r="AC32" i="1"/>
  <c r="AD32" i="1"/>
  <c r="T37" i="1"/>
  <c r="Y29" i="1"/>
  <c r="AA29" i="1" s="1"/>
  <c r="Z29" i="1"/>
  <c r="AB29" i="1" s="1"/>
  <c r="AD29" i="1"/>
  <c r="U29" i="1"/>
  <c r="W29" i="1" s="1"/>
  <c r="N15" i="2" s="1"/>
  <c r="AC29" i="1"/>
  <c r="V29" i="1"/>
  <c r="X29" i="1" s="1"/>
  <c r="Y33" i="1"/>
  <c r="AA33" i="1" s="1"/>
  <c r="Z33" i="1"/>
  <c r="AB33" i="1" s="1"/>
  <c r="AD33" i="1"/>
  <c r="V33" i="1"/>
  <c r="X33" i="1" s="1"/>
  <c r="U33" i="1"/>
  <c r="W33" i="1" s="1"/>
  <c r="N19" i="2" s="1"/>
  <c r="AC33" i="1"/>
  <c r="T39" i="1"/>
  <c r="Y26" i="1"/>
  <c r="AA26" i="1" s="1"/>
  <c r="Z26" i="1"/>
  <c r="AB26" i="1" s="1"/>
  <c r="AD26" i="1"/>
  <c r="V26" i="1"/>
  <c r="X26" i="1" s="1"/>
  <c r="U26" i="1"/>
  <c r="W26" i="1" s="1"/>
  <c r="N12" i="2" s="1"/>
  <c r="AC26" i="1"/>
  <c r="Y27" i="1"/>
  <c r="AA27" i="1" s="1"/>
  <c r="Z27" i="1"/>
  <c r="AB27" i="1" s="1"/>
  <c r="U27" i="1"/>
  <c r="W27" i="1" s="1"/>
  <c r="N13" i="2" s="1"/>
  <c r="AC27" i="1"/>
  <c r="V27" i="1"/>
  <c r="X27" i="1" s="1"/>
  <c r="AD27" i="1"/>
  <c r="T40" i="1"/>
  <c r="T21" i="1"/>
  <c r="T22" i="1"/>
  <c r="Y24" i="1"/>
  <c r="AA24" i="1" s="1"/>
  <c r="T24" i="1"/>
  <c r="Z24" i="1"/>
  <c r="AB24" i="1" s="1"/>
  <c r="U24" i="1"/>
  <c r="W24" i="1" s="1"/>
  <c r="N10" i="2" s="1"/>
  <c r="AC24" i="1"/>
  <c r="V24" i="1"/>
  <c r="X24" i="1" s="1"/>
  <c r="AD24" i="1"/>
  <c r="T36" i="1"/>
  <c r="Y30" i="1"/>
  <c r="AA30" i="1" s="1"/>
  <c r="Z30" i="1"/>
  <c r="AB30" i="1" s="1"/>
  <c r="V30" i="1"/>
  <c r="X30" i="1" s="1"/>
  <c r="U30" i="1"/>
  <c r="W30" i="1" s="1"/>
  <c r="N16" i="2" s="1"/>
  <c r="AC30" i="1"/>
  <c r="AD30" i="1"/>
  <c r="Y31" i="1"/>
  <c r="AA31" i="1" s="1"/>
  <c r="Z31" i="1"/>
  <c r="AB31" i="1" s="1"/>
  <c r="AD31" i="1"/>
  <c r="V31" i="1"/>
  <c r="X31" i="1" s="1"/>
  <c r="U31" i="1"/>
  <c r="W31" i="1" s="1"/>
  <c r="N17" i="2" s="1"/>
  <c r="AC31" i="1"/>
  <c r="Y28" i="1"/>
  <c r="AA28" i="1" s="1"/>
  <c r="Z28" i="1"/>
  <c r="AB28" i="1" s="1"/>
  <c r="V28" i="1"/>
  <c r="X28" i="1" s="1"/>
  <c r="AD28" i="1"/>
  <c r="U28" i="1"/>
  <c r="W28" i="1" s="1"/>
  <c r="N14" i="2" s="1"/>
  <c r="AC28" i="1"/>
  <c r="Y25" i="1"/>
  <c r="AA25" i="1" s="1"/>
  <c r="Z25" i="1"/>
  <c r="AB25" i="1" s="1"/>
  <c r="U25" i="1"/>
  <c r="W25" i="1" s="1"/>
  <c r="N11" i="2" s="1"/>
  <c r="AC25" i="1"/>
  <c r="V25" i="1"/>
  <c r="X25" i="1" s="1"/>
  <c r="AD25" i="1"/>
  <c r="Y34" i="1"/>
  <c r="AA34" i="1" s="1"/>
  <c r="Z34" i="1"/>
  <c r="AB34" i="1" s="1"/>
  <c r="AD34" i="1"/>
  <c r="U34" i="1"/>
  <c r="W34" i="1" s="1"/>
  <c r="N20" i="2" s="1"/>
  <c r="AC34" i="1"/>
  <c r="V34" i="1"/>
  <c r="X34" i="1" s="1"/>
  <c r="Y35" i="1"/>
  <c r="AA35" i="1" s="1"/>
  <c r="Z35" i="1"/>
  <c r="AB35" i="1" s="1"/>
  <c r="AD35" i="1"/>
  <c r="V35" i="1"/>
  <c r="X35" i="1" s="1"/>
  <c r="U35" i="1"/>
  <c r="W35" i="1" s="1"/>
  <c r="N21" i="2" s="1"/>
  <c r="AC35" i="1"/>
  <c r="AE16" i="1"/>
  <c r="Q16" i="1" s="1"/>
  <c r="N25" i="2"/>
  <c r="N7" i="2"/>
  <c r="N8" i="2"/>
  <c r="N22" i="2"/>
  <c r="N6" i="2"/>
  <c r="N23" i="2"/>
  <c r="N26" i="2"/>
  <c r="N24" i="2"/>
  <c r="N9" i="2"/>
  <c r="N3" i="2"/>
  <c r="H26" i="2"/>
  <c r="M26" i="2"/>
  <c r="H18" i="2"/>
  <c r="H10" i="2"/>
  <c r="M25" i="2"/>
  <c r="H25" i="2"/>
  <c r="H17" i="2"/>
  <c r="M9" i="2"/>
  <c r="H9" i="2"/>
  <c r="H14" i="2"/>
  <c r="M22" i="2"/>
  <c r="H22" i="2"/>
  <c r="M18" i="2" l="1"/>
  <c r="S19" i="1"/>
  <c r="T19" i="1"/>
  <c r="T32" i="1"/>
  <c r="M14" i="2"/>
  <c r="S31" i="1"/>
  <c r="X17" i="2"/>
  <c r="T30" i="1"/>
  <c r="X16" i="2"/>
  <c r="S29" i="1"/>
  <c r="X15" i="2"/>
  <c r="S18" i="1"/>
  <c r="X4" i="2"/>
  <c r="S28" i="1"/>
  <c r="X14" i="2"/>
  <c r="S24" i="1"/>
  <c r="X10" i="2"/>
  <c r="T33" i="1"/>
  <c r="X19" i="2"/>
  <c r="S32" i="1"/>
  <c r="S27" i="1"/>
  <c r="X13" i="2"/>
  <c r="S26" i="1"/>
  <c r="X12" i="2"/>
  <c r="S25" i="1"/>
  <c r="X11" i="2"/>
  <c r="S35" i="1"/>
  <c r="X21" i="2"/>
  <c r="S34" i="1"/>
  <c r="X20" i="2"/>
  <c r="S17" i="1"/>
  <c r="X3" i="2"/>
  <c r="T17" i="1"/>
  <c r="S33" i="1"/>
  <c r="T29" i="1"/>
  <c r="T25" i="1"/>
  <c r="T28" i="1"/>
  <c r="S30" i="1"/>
  <c r="T35" i="1"/>
  <c r="T34" i="1"/>
  <c r="T31" i="1"/>
  <c r="T27" i="1"/>
  <c r="T26" i="1"/>
  <c r="M10" i="2"/>
  <c r="M17" i="2"/>
  <c r="V16" i="1"/>
  <c r="U16" i="1"/>
  <c r="W16" i="1" s="1"/>
  <c r="N2" i="2" s="1"/>
  <c r="H12" i="2"/>
  <c r="M12" i="2"/>
  <c r="H16" i="2"/>
  <c r="M20" i="2"/>
  <c r="H4" i="2"/>
  <c r="M24" i="2"/>
  <c r="H24" i="2"/>
  <c r="H8" i="2"/>
  <c r="M4" i="2"/>
  <c r="M16" i="2"/>
  <c r="H20" i="2"/>
  <c r="M8" i="2"/>
  <c r="H13" i="2"/>
  <c r="M13" i="2"/>
  <c r="H15" i="2"/>
  <c r="M15" i="2"/>
  <c r="H7" i="2"/>
  <c r="M7" i="2"/>
  <c r="H5" i="2"/>
  <c r="M5" i="2"/>
  <c r="H21" i="2"/>
  <c r="M21" i="2"/>
  <c r="H3" i="2"/>
  <c r="M3" i="2"/>
  <c r="M6" i="2"/>
  <c r="H6" i="2"/>
  <c r="M11" i="2"/>
  <c r="H11" i="2"/>
  <c r="H23" i="2"/>
  <c r="M23" i="2"/>
  <c r="M19" i="2"/>
  <c r="H19" i="2"/>
  <c r="AC16" i="1"/>
  <c r="Z16" i="1"/>
  <c r="AD16" i="1"/>
  <c r="H2" i="2"/>
  <c r="Y16" i="1"/>
  <c r="S16" i="1" l="1"/>
  <c r="S14" i="1" s="1"/>
  <c r="X2" i="2"/>
  <c r="T16" i="1"/>
  <c r="T14" i="1" s="1"/>
  <c r="W14" i="1"/>
  <c r="AD14" i="1"/>
  <c r="AA16" i="1"/>
  <c r="Y14" i="1"/>
  <c r="X16" i="1"/>
  <c r="X14" i="1" s="1"/>
  <c r="V14" i="1"/>
  <c r="AC14" i="1"/>
  <c r="U14" i="1"/>
  <c r="M2" i="2"/>
  <c r="AB16" i="1"/>
  <c r="AB14" i="1" s="1"/>
  <c r="Z14" i="1"/>
  <c r="AA14" i="1" l="1"/>
</calcChain>
</file>

<file path=xl/sharedStrings.xml><?xml version="1.0" encoding="utf-8"?>
<sst xmlns="http://schemas.openxmlformats.org/spreadsheetml/2006/main" count="259" uniqueCount="177">
  <si>
    <t>New or Replaced</t>
  </si>
  <si>
    <t>Corrected incentive and savings calculation to account for difference between EF and AFUE units (fraction vs %)</t>
  </si>
  <si>
    <t>Name</t>
  </si>
  <si>
    <t>Address</t>
  </si>
  <si>
    <t>Added project information in rows 6-10</t>
  </si>
  <si>
    <t>Lifetime Electricity Savings</t>
  </si>
  <si>
    <t>Booster heater calculations added</t>
  </si>
  <si>
    <t>Corrected for new protocol and fixed faulty booster heater gas usage calculation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</si>
  <si>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</si>
  <si>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</si>
  <si>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</si>
  <si>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</si>
  <si>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</si>
  <si>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</si>
  <si>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</si>
  <si>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</si>
  <si>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</si>
  <si>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</si>
  <si>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</si>
  <si>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</si>
  <si>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</si>
  <si>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</si>
  <si>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</si>
  <si>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</si>
  <si>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</si>
  <si>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</si>
  <si>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</si>
  <si>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Installed Incentive</t>
  </si>
  <si>
    <t>Total Committed Incentive</t>
  </si>
  <si>
    <t>Annual Electricity Committed Savings (kWh)</t>
  </si>
  <si>
    <t>Annual Electricity Installed Savings (kWh)</t>
  </si>
  <si>
    <t>Lifetime Committed Electricity Savings</t>
  </si>
  <si>
    <t>Lifetime Installed Electricity Savings</t>
  </si>
  <si>
    <t>Committed Demand Savings kW</t>
  </si>
  <si>
    <t>Installed Demand Savings kW</t>
  </si>
  <si>
    <t>Customer Information</t>
  </si>
  <si>
    <t>Application</t>
  </si>
  <si>
    <t>Date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</si>
  <si>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</si>
  <si>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</si>
  <si>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</si>
  <si>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</si>
  <si>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</si>
  <si>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</si>
  <si>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Building Type</t>
  </si>
  <si>
    <t>Education</t>
  </si>
  <si>
    <t>Food Sales</t>
  </si>
  <si>
    <t>Food Service</t>
  </si>
  <si>
    <t>Health Care</t>
  </si>
  <si>
    <t>Lodging</t>
  </si>
  <si>
    <t>Office</t>
  </si>
  <si>
    <t>Public Assembly</t>
  </si>
  <si>
    <t>Public Order and Safety</t>
  </si>
  <si>
    <t>Religious Workship</t>
  </si>
  <si>
    <t>Service</t>
  </si>
  <si>
    <t>Warehouse and Storage</t>
  </si>
  <si>
    <t>Other</t>
  </si>
  <si>
    <t>Area Type</t>
  </si>
  <si>
    <t>Energy Use Density (kBtu/sf/yr)</t>
  </si>
  <si>
    <t>Updated gas savings calculation by removing quantity installed and commited from the calcualtion formula in "worksheet" tab and dividing commited quantity in "Export" tab in annual gas saving formula</t>
  </si>
  <si>
    <t>V5</t>
  </si>
  <si>
    <t>no change for 2012</t>
  </si>
  <si>
    <t>For tankless water heaters ,Added incentive for EF=82, before it was only &gt;82</t>
  </si>
  <si>
    <t>no change for V7, skipped V6</t>
  </si>
  <si>
    <t>V7</t>
  </si>
  <si>
    <t>&lt;-Version</t>
  </si>
  <si>
    <t>Inspection Type</t>
  </si>
  <si>
    <t>Post-Inspection Notes</t>
  </si>
  <si>
    <t>Efficiency Units</t>
  </si>
  <si>
    <t>EF</t>
  </si>
  <si>
    <t>Et</t>
  </si>
  <si>
    <t>Tier</t>
  </si>
  <si>
    <t>N/A</t>
  </si>
  <si>
    <t>Description</t>
  </si>
  <si>
    <t>Measure Code</t>
  </si>
  <si>
    <t>GWH1</t>
  </si>
  <si>
    <t>GWH2</t>
  </si>
  <si>
    <t>GWH3</t>
  </si>
  <si>
    <t>GWH4</t>
  </si>
  <si>
    <t>GWH5</t>
  </si>
  <si>
    <t>GWH6</t>
  </si>
  <si>
    <t>GWH7</t>
  </si>
  <si>
    <t>T</t>
  </si>
  <si>
    <t>W</t>
  </si>
  <si>
    <t>Type</t>
  </si>
  <si>
    <t>GWH8</t>
  </si>
  <si>
    <t>Tank Style Water Heater ≤ 75 MBH</t>
  </si>
  <si>
    <t>Tank Style Water Heater &gt; 75 MBH and ≤105 MBH</t>
  </si>
  <si>
    <t>Tank Style Water Heater &gt; 105 MBH</t>
  </si>
  <si>
    <t>Tankless Water Heater &lt; 200 MBH</t>
  </si>
  <si>
    <t>Tankless Water Heater ≥ 200 MBH</t>
  </si>
  <si>
    <t>UEF</t>
  </si>
  <si>
    <r>
      <t>Unit Efficiency</t>
    </r>
    <r>
      <rPr>
        <sz val="10"/>
        <rFont val="Arial"/>
        <family val="2"/>
      </rPr>
      <t/>
    </r>
  </si>
  <si>
    <t>GWH1_EffUnits</t>
  </si>
  <si>
    <t>GWH2_EffUnits</t>
  </si>
  <si>
    <t>GWH3_EffUnits</t>
  </si>
  <si>
    <t>GWH4_EffUnits</t>
  </si>
  <si>
    <t>GWH5_EffUnits</t>
  </si>
  <si>
    <t>GWH6_EffUnits</t>
  </si>
  <si>
    <t>GWH7_EffUnits</t>
  </si>
  <si>
    <t>GWH8_EffUnits</t>
  </si>
  <si>
    <t>Min. Eff
(EF)</t>
  </si>
  <si>
    <t>Min. Eff
(UEF)</t>
  </si>
  <si>
    <t>Min. Eff
(Et)</t>
  </si>
  <si>
    <t>Min Capacity
(MBH)</t>
  </si>
  <si>
    <t>Max Capacity
(MBH)</t>
  </si>
  <si>
    <t>Incentive</t>
  </si>
  <si>
    <t>Incentive Units</t>
  </si>
  <si>
    <t>per MBH</t>
  </si>
  <si>
    <t>per Unit</t>
  </si>
  <si>
    <t>Annual Gas Savings Committed
(Therms)</t>
  </si>
  <si>
    <t>Annual Gas Savings Installed
(Therms)</t>
  </si>
  <si>
    <t>Lifetime Gas Savings Committed
(Therms)</t>
  </si>
  <si>
    <t>Lifetime Gas Savings Installed
(Therms)</t>
  </si>
  <si>
    <t>GWH9</t>
  </si>
  <si>
    <t>B</t>
  </si>
  <si>
    <t>GWH10</t>
  </si>
  <si>
    <t>Booster Water Heater ≤ 100 MBH</t>
  </si>
  <si>
    <t>Booster Water Heater &gt; 100 MBH</t>
  </si>
  <si>
    <t>Project Type</t>
  </si>
  <si>
    <t>GWH10_EffUnits</t>
  </si>
  <si>
    <t>GWH9_EffUnits</t>
  </si>
  <si>
    <t>Pre-Inspection Notes</t>
  </si>
  <si>
    <t>Instantaneous</t>
  </si>
  <si>
    <t>Tank Type</t>
  </si>
  <si>
    <t>Water Heater Type Replaced</t>
  </si>
  <si>
    <t>Area Size
(sq ft)</t>
  </si>
  <si>
    <t xml:space="preserve">Unit Size
(Gallons) </t>
  </si>
  <si>
    <t>V12</t>
  </si>
  <si>
    <t>Updated to align with FY19 Protocols; Restored Booster Water Heater incentives</t>
  </si>
  <si>
    <r>
      <t xml:space="preserve">Unit Capacity
(MBH)
</t>
    </r>
    <r>
      <rPr>
        <sz val="8"/>
        <rFont val="Arial"/>
        <family val="2"/>
      </rPr>
      <t>Note: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MBH = Btu/h ÷ 1000</t>
    </r>
  </si>
  <si>
    <t>Unit Standby Loss Factor
(MBH)</t>
  </si>
  <si>
    <t>Water Heater Type</t>
  </si>
  <si>
    <t>Enclosed and Strip Malls</t>
  </si>
  <si>
    <t>Health Care - Inpatient</t>
  </si>
  <si>
    <t>Health Care - Outpatient</t>
  </si>
  <si>
    <t>Retail (Other Than Mall)</t>
  </si>
  <si>
    <t>Measure Life</t>
  </si>
  <si>
    <t>Positive Gas Savings</t>
  </si>
  <si>
    <t>Enhanced Incentive Per Unit</t>
  </si>
  <si>
    <t>Totals</t>
  </si>
  <si>
    <t>Enhanced Incentive Eligibility</t>
  </si>
  <si>
    <t>Added Enhanced Incentive Eligibility Section and Updated for FY20 Program</t>
  </si>
  <si>
    <t>V13</t>
  </si>
  <si>
    <t>GWH11</t>
  </si>
  <si>
    <t>GWH12</t>
  </si>
  <si>
    <t>GWH13</t>
  </si>
  <si>
    <t>GWH14</t>
  </si>
  <si>
    <t>LF</t>
  </si>
  <si>
    <t>Low Flow Faucet Aerator</t>
  </si>
  <si>
    <t>Low Flow Showerhead</t>
  </si>
  <si>
    <t>Low Flow Fixtures</t>
  </si>
  <si>
    <t>Baseline Faucet Flow Rate (GPM)</t>
  </si>
  <si>
    <t>Baseline Showerhead Flow Rate (GPM)</t>
  </si>
  <si>
    <t>Days of Use (Faucets)</t>
  </si>
  <si>
    <t>Days of Use (Showerheads)</t>
  </si>
  <si>
    <t>Temperature Differential (Faucets)</t>
  </si>
  <si>
    <t>Temperature Differential (Showerheads)</t>
  </si>
  <si>
    <t>GPM</t>
  </si>
  <si>
    <t>days</t>
  </si>
  <si>
    <t>deg F</t>
  </si>
  <si>
    <t>LS</t>
  </si>
  <si>
    <t>Gas Water Heating System Efficiency</t>
  </si>
  <si>
    <r>
      <t xml:space="preserve">Type
</t>
    </r>
    <r>
      <rPr>
        <sz val="8"/>
        <rFont val="Arial"/>
        <family val="2"/>
      </rPr>
      <t>W - Water Heater
T - Tankless
B - Booster
LF - Low Flow Faucet Aerator
LS - Low Flow Showerhead</t>
    </r>
  </si>
  <si>
    <t>Proposed Fixture Flowrate
(GPM)</t>
  </si>
  <si>
    <t>Minutes of Use (Faucets)</t>
  </si>
  <si>
    <t>Minutes of Use (Showerheads)</t>
  </si>
  <si>
    <t>min/day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</si>
  <si>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</si>
  <si>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</si>
  <si>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</si>
  <si>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</si>
  <si>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</si>
  <si>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</si>
  <si>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</si>
  <si>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</si>
  <si>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 xml:space="preserve">Gas Water Heating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</si>
</sst>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3333FF"/>
      <name val="Arial"/>
      <family val="2"/>
    </font>
    <font>
      <sz val="8"/>
      <color rgb="FF000000"/>
      <name val="Segoe UI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0" applyFont="1"/>
    <xf numFmtId="0" fontId="0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0" fillId="6" borderId="3" xfId="0" applyFill="1" applyBorder="1" applyProtection="1"/>
    <xf numFmtId="0" fontId="6" fillId="0" borderId="0" xfId="0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164" fontId="5" fillId="0" borderId="0" xfId="1" applyNumberFormat="1" applyFont="1" applyProtection="1"/>
    <xf numFmtId="164" fontId="5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44" fontId="2" fillId="0" borderId="0" xfId="2" applyFont="1" applyFill="1" applyBorder="1" applyProtection="1"/>
    <xf numFmtId="0" fontId="8" fillId="8" borderId="0" xfId="0" applyFont="1" applyFill="1" applyProtection="1"/>
    <xf numFmtId="164" fontId="8" fillId="8" borderId="0" xfId="1" applyNumberFormat="1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Protection="1"/>
    <xf numFmtId="165" fontId="1" fillId="0" borderId="2" xfId="0" applyNumberFormat="1" applyFont="1" applyBorder="1" applyAlignment="1">
      <alignment horizontal="center" vertical="center"/>
    </xf>
    <xf numFmtId="44" fontId="2" fillId="2" borderId="14" xfId="2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4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4" fillId="0" borderId="0" xfId="0" applyFont="1" applyProtection="1"/>
    <xf numFmtId="0" fontId="1" fillId="0" borderId="2" xfId="0" applyFont="1" applyBorder="1" applyAlignment="1">
      <alignment horizontal="right" vertical="center"/>
    </xf>
    <xf numFmtId="2" fontId="1" fillId="0" borderId="5" xfId="3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14" fontId="5" fillId="7" borderId="6" xfId="0" applyNumberFormat="1" applyFont="1" applyFill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</xf>
    <xf numFmtId="4" fontId="2" fillId="2" borderId="15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1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wrapText="1"/>
    </xf>
    <xf numFmtId="4" fontId="1" fillId="4" borderId="1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4" fontId="1" fillId="4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0" fillId="6" borderId="22" xfId="0" applyFill="1" applyBorder="1" applyProtection="1"/>
    <xf numFmtId="0" fontId="5" fillId="7" borderId="6" xfId="0" applyFont="1" applyFill="1" applyBorder="1" applyAlignment="1" applyProtection="1">
      <protection locked="0"/>
    </xf>
    <xf numFmtId="0" fontId="1" fillId="0" borderId="0" xfId="0" applyFont="1" applyFill="1" applyBorder="1"/>
    <xf numFmtId="0" fontId="1" fillId="0" borderId="2" xfId="0" applyFont="1" applyFill="1" applyBorder="1"/>
    <xf numFmtId="9" fontId="1" fillId="0" borderId="2" xfId="0" applyNumberFormat="1" applyFont="1" applyBorder="1"/>
    <xf numFmtId="166" fontId="1" fillId="0" borderId="2" xfId="0" applyNumberFormat="1" applyFont="1" applyBorder="1"/>
    <xf numFmtId="2" fontId="0" fillId="0" borderId="0" xfId="0" applyNumberFormat="1"/>
    <xf numFmtId="0" fontId="16" fillId="0" borderId="0" xfId="0" applyFont="1" applyFill="1" applyProtection="1"/>
    <xf numFmtId="0" fontId="18" fillId="0" borderId="25" xfId="0" applyFont="1" applyFill="1" applyBorder="1" applyProtection="1"/>
    <xf numFmtId="0" fontId="18" fillId="0" borderId="0" xfId="0" applyFont="1" applyFill="1" applyBorder="1" applyProtection="1"/>
    <xf numFmtId="0" fontId="17" fillId="0" borderId="0" xfId="0" applyFont="1" applyFill="1" applyBorder="1" applyProtection="1"/>
    <xf numFmtId="0" fontId="17" fillId="12" borderId="23" xfId="0" applyFont="1" applyFill="1" applyBorder="1" applyProtection="1"/>
    <xf numFmtId="0" fontId="18" fillId="12" borderId="25" xfId="0" applyFont="1" applyFill="1" applyBorder="1" applyProtection="1"/>
    <xf numFmtId="0" fontId="5" fillId="5" borderId="4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5" fillId="7" borderId="20" xfId="0" applyFont="1" applyFill="1" applyBorder="1" applyAlignment="1" applyProtection="1">
      <alignment horizontal="left"/>
      <protection locked="0"/>
    </xf>
    <xf numFmtId="0" fontId="5" fillId="7" borderId="21" xfId="0" applyFont="1" applyFill="1" applyBorder="1" applyAlignment="1" applyProtection="1">
      <alignment horizontal="left"/>
      <protection locked="0"/>
    </xf>
    <xf numFmtId="0" fontId="5" fillId="7" borderId="22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5" fillId="7" borderId="32" xfId="0" applyFont="1" applyFill="1" applyBorder="1" applyAlignment="1" applyProtection="1">
      <alignment horizontal="left"/>
      <protection locked="0"/>
    </xf>
    <xf numFmtId="0" fontId="5" fillId="7" borderId="33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2" fillId="11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180975</xdr:colOff>
          <xdr:row>11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2</xdr:col>
          <xdr:colOff>428625</xdr:colOff>
          <xdr:row>11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10</xdr:row>
          <xdr:rowOff>9525</xdr:rowOff>
        </xdr:from>
        <xdr:to>
          <xdr:col>2</xdr:col>
          <xdr:colOff>1162050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0"/>
  <sheetViews>
    <sheetView showGridLines="0" tabSelected="1" workbookViewId="0">
      <pane ySplit="15" topLeftCell="A16" activePane="bottomLeft" state="frozen"/>
      <selection activeCell="Q1" sqref="Q1"/>
      <selection pane="bottomLeft" activeCell="A4" sqref="A4"/>
    </sheetView>
  </sheetViews>
  <sheetFormatPr defaultColWidth="9.140625" defaultRowHeight="12.75" x14ac:dyDescent="0.2"/>
  <cols>
    <col min="1" max="1" width="10.7109375" style="37" customWidth="1"/>
    <col min="2" max="2" width="16.140625" style="37" customWidth="1"/>
    <col min="3" max="3" width="20" style="37" bestFit="1" customWidth="1"/>
    <col min="4" max="4" width="12" style="37" customWidth="1"/>
    <col min="5" max="5" width="10.7109375" style="37" customWidth="1"/>
    <col min="6" max="6" width="8.7109375" style="37" customWidth="1"/>
    <col min="7" max="7" width="10.7109375" style="37" customWidth="1"/>
    <col min="8" max="8" width="12.5703125" style="37" customWidth="1"/>
    <col min="9" max="9" width="12.28515625" style="37" customWidth="1"/>
    <col min="10" max="10" width="9.7109375" style="37" bestFit="1" customWidth="1"/>
    <col min="11" max="11" width="20.7109375" style="37" bestFit="1" customWidth="1"/>
    <col min="12" max="12" width="10.5703125" style="37" customWidth="1"/>
    <col min="13" max="13" width="11.7109375" style="37" customWidth="1"/>
    <col min="14" max="15" width="11.42578125" style="37" customWidth="1"/>
    <col min="16" max="16" width="11.7109375" style="37" customWidth="1"/>
    <col min="17" max="17" width="12.140625" style="37" customWidth="1"/>
    <col min="18" max="18" width="12.140625" style="37" hidden="1" customWidth="1"/>
    <col min="19" max="19" width="13" style="37" customWidth="1"/>
    <col min="20" max="20" width="11.140625" style="37" customWidth="1"/>
    <col min="21" max="22" width="11.7109375" style="37" hidden="1" customWidth="1"/>
    <col min="23" max="23" width="11.140625" style="37" hidden="1" customWidth="1"/>
    <col min="24" max="25" width="11.7109375" style="37" hidden="1" customWidth="1"/>
    <col min="26" max="26" width="11.140625" style="37" hidden="1" customWidth="1"/>
    <col min="27" max="28" width="11.7109375" style="37" hidden="1" customWidth="1"/>
    <col min="29" max="29" width="9.140625" style="37" hidden="1" customWidth="1"/>
    <col min="30" max="31" width="0" style="37" hidden="1" customWidth="1"/>
    <col min="32" max="16384" width="9.140625" style="37"/>
  </cols>
  <sheetData>
    <row r="1" spans="1:31" s="94" customFormat="1" ht="18" x14ac:dyDescent="0.25">
      <c r="A1" s="98" t="s">
        <v>174</v>
      </c>
      <c r="B1" s="99" t="s">
        <v>176</v>
      </c>
      <c r="C1" s="96"/>
      <c r="D1" s="96"/>
      <c r="E1" s="96"/>
      <c r="F1" s="96"/>
      <c r="G1" s="95"/>
    </row>
    <row r="2" spans="1:31" s="94" customFormat="1" ht="18.75" thickBot="1" x14ac:dyDescent="0.3">
      <c r="A2" s="97"/>
      <c r="B2" s="96"/>
      <c r="C2" s="96"/>
      <c r="D2" s="96"/>
      <c r="E2" s="96"/>
      <c r="F2" s="96"/>
      <c r="G2" s="96"/>
    </row>
    <row r="3" spans="1:31" s="9" customFormat="1" ht="16.5" thickBot="1" x14ac:dyDescent="0.3">
      <c r="A3" s="10" t="s">
        <v>35</v>
      </c>
      <c r="B3" s="10"/>
      <c r="C3" s="25"/>
      <c r="D3" s="11"/>
      <c r="E3" s="11"/>
      <c r="F3" s="11"/>
      <c r="G3" s="11"/>
      <c r="H3" s="11"/>
      <c r="I3" s="11"/>
      <c r="J3" s="11"/>
      <c r="K3" s="12"/>
      <c r="L3" s="11"/>
      <c r="M3" s="11"/>
      <c r="Q3" s="118" t="s">
        <v>42</v>
      </c>
      <c r="R3" s="119"/>
      <c r="S3" s="119"/>
      <c r="T3" s="13">
        <f>SUM(O16:O40)</f>
        <v>0</v>
      </c>
    </row>
    <row r="4" spans="1:31" s="9" customFormat="1" ht="13.5" thickBot="1" x14ac:dyDescent="0.25">
      <c r="A4" s="11" t="s">
        <v>2</v>
      </c>
      <c r="B4" s="114"/>
      <c r="C4" s="115"/>
      <c r="D4" s="116"/>
      <c r="E4" s="11" t="s">
        <v>3</v>
      </c>
      <c r="F4" s="109"/>
      <c r="G4" s="117"/>
      <c r="H4" s="117"/>
      <c r="I4" s="117"/>
      <c r="J4" s="117"/>
      <c r="K4" s="110"/>
      <c r="Q4" s="104" t="s">
        <v>43</v>
      </c>
      <c r="R4" s="105"/>
      <c r="S4" s="105"/>
      <c r="T4" s="87">
        <f>SUM(P16:P40)</f>
        <v>0</v>
      </c>
      <c r="V4" s="120" t="s">
        <v>122</v>
      </c>
      <c r="W4" s="121"/>
      <c r="X4" s="122"/>
      <c r="Y4" s="120" t="s">
        <v>67</v>
      </c>
      <c r="Z4" s="121"/>
      <c r="AA4" s="122"/>
    </row>
    <row r="5" spans="1:31" s="9" customFormat="1" ht="13.5" thickBot="1" x14ac:dyDescent="0.25">
      <c r="A5" s="11" t="s">
        <v>36</v>
      </c>
      <c r="B5" s="109"/>
      <c r="C5" s="117"/>
      <c r="D5" s="110"/>
      <c r="E5" s="11" t="s">
        <v>37</v>
      </c>
      <c r="F5" s="65"/>
      <c r="G5" s="11"/>
      <c r="H5" s="11"/>
      <c r="I5" s="11"/>
      <c r="J5" s="12"/>
      <c r="K5" s="11"/>
      <c r="V5" s="123"/>
      <c r="W5" s="124"/>
      <c r="X5" s="125"/>
      <c r="Y5" s="123"/>
      <c r="Z5" s="124"/>
      <c r="AA5" s="125"/>
    </row>
    <row r="6" spans="1:31" s="9" customFormat="1" ht="13.5" thickBot="1" x14ac:dyDescent="0.25">
      <c r="A6" s="11" t="s">
        <v>39</v>
      </c>
      <c r="B6" s="111"/>
      <c r="C6" s="112"/>
      <c r="D6" s="113"/>
      <c r="E6" s="11"/>
      <c r="F6" s="11"/>
      <c r="G6" s="11"/>
      <c r="H6" s="11"/>
      <c r="I6" s="11"/>
      <c r="J6" s="12"/>
      <c r="K6" s="11"/>
      <c r="V6" s="126"/>
      <c r="W6" s="127"/>
      <c r="X6" s="128"/>
      <c r="Y6" s="126"/>
      <c r="Z6" s="127"/>
      <c r="AA6" s="128"/>
    </row>
    <row r="7" spans="1:31" s="9" customFormat="1" ht="16.5" thickBot="1" x14ac:dyDescent="0.3">
      <c r="A7" s="10" t="s">
        <v>38</v>
      </c>
      <c r="B7" s="14"/>
      <c r="C7" s="14"/>
      <c r="D7" s="14"/>
      <c r="E7" s="14"/>
      <c r="F7" s="14"/>
      <c r="G7" s="14"/>
      <c r="H7" s="14"/>
      <c r="I7" s="14"/>
      <c r="J7" s="15"/>
      <c r="K7" s="14"/>
      <c r="V7" s="126"/>
      <c r="W7" s="127"/>
      <c r="X7" s="128"/>
      <c r="Y7" s="126"/>
      <c r="Z7" s="127"/>
      <c r="AA7" s="128"/>
    </row>
    <row r="8" spans="1:31" s="9" customFormat="1" ht="13.5" thickBot="1" x14ac:dyDescent="0.25">
      <c r="A8" s="16" t="s">
        <v>2</v>
      </c>
      <c r="B8" s="109"/>
      <c r="C8" s="110"/>
      <c r="E8" s="17" t="s">
        <v>3</v>
      </c>
      <c r="F8" s="109"/>
      <c r="G8" s="117"/>
      <c r="H8" s="117"/>
      <c r="I8" s="117"/>
      <c r="J8" s="117"/>
      <c r="K8" s="110"/>
      <c r="V8" s="126"/>
      <c r="W8" s="127"/>
      <c r="X8" s="128"/>
      <c r="Y8" s="126"/>
      <c r="Z8" s="127"/>
      <c r="AA8" s="128"/>
    </row>
    <row r="9" spans="1:31" s="9" customFormat="1" ht="13.5" thickBot="1" x14ac:dyDescent="0.25">
      <c r="A9" s="16" t="s">
        <v>39</v>
      </c>
      <c r="B9" s="109"/>
      <c r="C9" s="110"/>
      <c r="D9" s="16" t="s">
        <v>40</v>
      </c>
      <c r="E9" s="18" t="s">
        <v>41</v>
      </c>
      <c r="F9" s="109"/>
      <c r="G9" s="110"/>
      <c r="H9" s="19"/>
      <c r="I9" s="19"/>
      <c r="J9" s="19"/>
      <c r="K9" s="19"/>
      <c r="V9" s="129"/>
      <c r="W9" s="130"/>
      <c r="X9" s="131"/>
      <c r="Y9" s="129"/>
      <c r="Z9" s="130"/>
      <c r="AA9" s="131"/>
    </row>
    <row r="10" spans="1:31" s="9" customFormat="1" ht="16.5" hidden="1" thickBot="1" x14ac:dyDescent="0.3">
      <c r="A10" s="10" t="s">
        <v>141</v>
      </c>
      <c r="B10" s="14"/>
      <c r="C10" s="51"/>
      <c r="D10" s="21"/>
      <c r="E10" s="22"/>
      <c r="F10" s="52"/>
      <c r="G10" s="52"/>
      <c r="H10" s="23"/>
      <c r="I10" s="19"/>
    </row>
    <row r="11" spans="1:31" s="9" customFormat="1" ht="13.5" hidden="1" thickBot="1" x14ac:dyDescent="0.25">
      <c r="A11" s="82" t="b">
        <v>0</v>
      </c>
      <c r="B11" s="83" t="b">
        <v>0</v>
      </c>
      <c r="C11" s="51" t="b">
        <v>0</v>
      </c>
      <c r="D11" s="21"/>
      <c r="E11" s="22"/>
      <c r="F11" s="52"/>
      <c r="G11" s="52"/>
      <c r="H11" s="23"/>
      <c r="I11" s="19"/>
      <c r="V11" s="100" t="s">
        <v>66</v>
      </c>
      <c r="W11" s="101"/>
      <c r="X11" s="88"/>
    </row>
    <row r="12" spans="1:31" s="9" customFormat="1" hidden="1" x14ac:dyDescent="0.2">
      <c r="A12" s="82" t="b">
        <v>0</v>
      </c>
      <c r="B12" s="84" t="b">
        <v>0</v>
      </c>
      <c r="C12" s="51"/>
      <c r="D12" s="21"/>
      <c r="E12" s="22"/>
      <c r="F12" s="52"/>
      <c r="G12" s="52"/>
      <c r="H12" s="23"/>
      <c r="I12" s="19"/>
    </row>
    <row r="13" spans="1:31" s="9" customFormat="1" ht="13.5" thickBot="1" x14ac:dyDescent="0.25">
      <c r="A13" s="85"/>
      <c r="B13" s="86" t="s">
        <v>173</v>
      </c>
      <c r="E13" s="24"/>
      <c r="F13" s="24"/>
      <c r="V13" s="37"/>
    </row>
    <row r="14" spans="1:31" s="9" customFormat="1" ht="13.5" thickBot="1" x14ac:dyDescent="0.25">
      <c r="A14" s="54" t="s">
        <v>119</v>
      </c>
      <c r="B14" s="106"/>
      <c r="C14" s="107"/>
      <c r="D14" s="108"/>
      <c r="E14" s="53"/>
      <c r="F14" s="53"/>
      <c r="G14" s="53"/>
      <c r="K14" s="20"/>
      <c r="L14" s="20"/>
      <c r="M14" s="20"/>
      <c r="Q14" s="102" t="s">
        <v>140</v>
      </c>
      <c r="R14" s="103"/>
      <c r="S14" s="39">
        <f t="shared" ref="S14:AD14" si="0">SUM(S16:S40)</f>
        <v>0</v>
      </c>
      <c r="T14" s="39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0</v>
      </c>
      <c r="AC14" s="67">
        <f t="shared" si="0"/>
        <v>0</v>
      </c>
      <c r="AD14" s="68">
        <f t="shared" si="0"/>
        <v>0</v>
      </c>
    </row>
    <row r="15" spans="1:31" s="36" customFormat="1" ht="90.75" thickBot="1" x14ac:dyDescent="0.25">
      <c r="A15" s="45" t="s">
        <v>74</v>
      </c>
      <c r="B15" s="46" t="s">
        <v>0</v>
      </c>
      <c r="C15" s="46" t="s">
        <v>163</v>
      </c>
      <c r="D15" s="46" t="s">
        <v>9</v>
      </c>
      <c r="E15" s="46" t="s">
        <v>10</v>
      </c>
      <c r="F15" s="46" t="s">
        <v>127</v>
      </c>
      <c r="G15" s="46" t="s">
        <v>130</v>
      </c>
      <c r="H15" s="46" t="s">
        <v>92</v>
      </c>
      <c r="I15" s="46" t="s">
        <v>68</v>
      </c>
      <c r="J15" s="46" t="s">
        <v>131</v>
      </c>
      <c r="K15" s="46" t="s">
        <v>57</v>
      </c>
      <c r="L15" s="46" t="s">
        <v>126</v>
      </c>
      <c r="M15" s="46" t="s">
        <v>125</v>
      </c>
      <c r="N15" s="46" t="s">
        <v>164</v>
      </c>
      <c r="O15" s="46" t="s">
        <v>26</v>
      </c>
      <c r="P15" s="46" t="s">
        <v>25</v>
      </c>
      <c r="Q15" s="46" t="s">
        <v>13</v>
      </c>
      <c r="R15" s="46" t="s">
        <v>139</v>
      </c>
      <c r="S15" s="46" t="s">
        <v>28</v>
      </c>
      <c r="T15" s="46" t="s">
        <v>27</v>
      </c>
      <c r="U15" s="46" t="s">
        <v>110</v>
      </c>
      <c r="V15" s="46" t="s">
        <v>111</v>
      </c>
      <c r="W15" s="46" t="s">
        <v>112</v>
      </c>
      <c r="X15" s="46" t="s">
        <v>113</v>
      </c>
      <c r="Y15" s="46" t="s">
        <v>29</v>
      </c>
      <c r="Z15" s="46" t="s">
        <v>30</v>
      </c>
      <c r="AA15" s="46" t="s">
        <v>31</v>
      </c>
      <c r="AB15" s="46" t="s">
        <v>32</v>
      </c>
      <c r="AC15" s="46" t="s">
        <v>33</v>
      </c>
      <c r="AD15" s="78" t="s">
        <v>34</v>
      </c>
      <c r="AE15" s="80" t="s">
        <v>138</v>
      </c>
    </row>
    <row r="16" spans="1:31" s="49" customFormat="1" x14ac:dyDescent="0.2">
      <c r="A16" s="40"/>
      <c r="B16" s="40"/>
      <c r="C16" s="41" t="str">
        <f t="shared" ref="C16" si="1">IF(A16="","",VLOOKUP(A16,MeasureCode_Lookup,2,FALSE))</f>
        <v/>
      </c>
      <c r="D16" s="47"/>
      <c r="E16" s="47"/>
      <c r="F16" s="43"/>
      <c r="G16" s="43"/>
      <c r="H16" s="56"/>
      <c r="I16" s="50"/>
      <c r="J16" s="77"/>
      <c r="K16" s="70"/>
      <c r="L16" s="42"/>
      <c r="M16" s="66"/>
      <c r="N16" s="77"/>
      <c r="O16" s="43"/>
      <c r="P16" s="43"/>
      <c r="Q16" s="44">
        <f t="shared" ref="Q16:Q40" si="2">IF(OR($B$14="",A16="",AND(OR(C16="LF",C16="LS")=TRUE,N16="")=TRUE,AND(C16="W",F16="")=TRUE,AND(C16&lt;&gt;"LF",C16&lt;&gt;"LS",G16="")=TRUE,AND(C16&lt;&gt;"B",C16&lt;&gt;"LF",C16&lt;&gt;"LS",OR(H16="",I16="")=TRUE)=TRUE,AND(C16="W",I16="Et",J16="")=TRUE,AND(C16&lt;&gt;"B",C16&lt;&gt;"LF",C16&lt;&gt;"LS",OR(K16="",L16="")=TRUE)=TRUE,AND(B16="R",C16="T",M16="")=TRUE)=TRUE,0,IF(OR(AE16="No",G16&lt;VLOOKUP(A16,MeasureCode_Lookup,4,FALSE),G16&gt;VLOOKUP(A16,MeasureCode_Lookup,5,FALSE),AND(C16&lt;&gt;"B",C16&lt;&gt;"LF",C16&lt;&gt;"LS",H16&lt;VLOOKUP(A16,MeasureCode_Lookup,IF(I16="EF",6,IF(I16="UEF",7,8)),FALSE)),AND(A16="GWH11",N16&gt;1.5)=TRUE,AND(A16="GWH12",N16&gt;1)=TRUE,AND(A16="GWH13",N16&gt;2)=TRUE,AND(A16="GWH14",N16&gt;1.5)=TRUE)=TRUE,0,VLOOKUP(A16,MeasureCode_Lookup,10,FALSE)*IF(OR(C16="T",C16="LF",C16="LS")=TRUE,1,G16)))</f>
        <v>0</v>
      </c>
      <c r="R16" s="44">
        <f>IF(OR($A$11=TRUE,$A$12=TRUE,$B$11=TRUE,$B$12=TRUE,$C$11)=TRUE,Q16,0)</f>
        <v>0</v>
      </c>
      <c r="S16" s="48">
        <f>O16*(Q16+R16)</f>
        <v>0</v>
      </c>
      <c r="T16" s="48">
        <f>P16*(Q16+R16)</f>
        <v>0</v>
      </c>
      <c r="U16" s="69">
        <f>IF(Q16=0,0,O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V16" s="69">
        <f>IF(Q16=0,0,P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W16" s="69">
        <f t="shared" ref="W16:W40" si="3">IF(A16="",0,U16*VLOOKUP(A16,MeasureCode_Lookup,12,FALSE))</f>
        <v>0</v>
      </c>
      <c r="X16" s="69">
        <f t="shared" ref="X16:X40" si="4">IF(A16="",0,V16*VLOOKUP(A16,MeasureCode_Lookup,12,FALSE))</f>
        <v>0</v>
      </c>
      <c r="Y16" s="69">
        <f>IF(Q16=0,0,IF(C16="B",O16*G16/3.412*1000,0))</f>
        <v>0</v>
      </c>
      <c r="Z16" s="69">
        <f>IF(Q16=0,0,IF(C16="B",P16*G16/3.412*1000,0))</f>
        <v>0</v>
      </c>
      <c r="AA16" s="69">
        <f t="shared" ref="AA16:AA40" si="5">IF(A16="",0,Y16*VLOOKUP(A16,MeasureCode_Lookup,12,FALSE))</f>
        <v>0</v>
      </c>
      <c r="AB16" s="69">
        <f t="shared" ref="AB16:AB40" si="6">IF(A16="",0,Z16*VLOOKUP(A16,MeasureCode_Lookup,12,FALSE))</f>
        <v>0</v>
      </c>
      <c r="AC16" s="69">
        <f>IF(Q16=0,0,IF(C16="B",O16*G16/3.412*0.3,0))</f>
        <v>0</v>
      </c>
      <c r="AD16" s="79">
        <f>IF(Q16=0,0,IF(C16="B",P16*G16/3.412*0.3,0))</f>
        <v>0</v>
      </c>
      <c r="AE16" s="81" t="str">
        <f t="shared" ref="AE16:AE40" si="7">IFERROR(IF(IF(C16="T",(1-(IF(I16="Et",0.8,IF(I16="UEF",IF(AND(B16="R",M16="Instantaneous")=TRUE,0.81,0.657),IF(AND(B16="R",M16="Instantaneous")=TRUE,0.62,IF($B$14="Existing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Building",(((G16/0.8+110*SQRT(F16))/1000)-J16)/G16,(((G16/0.799+16.6*SQRT(F16))/1000)-J16)/G16),0))*VLOOKUP(K16,EUD,2,FALSE)*L16/100)&gt;0,"Yes","No"),"")</f>
        <v/>
      </c>
    </row>
    <row r="17" spans="1:31" x14ac:dyDescent="0.2">
      <c r="A17" s="40"/>
      <c r="B17" s="40"/>
      <c r="C17" s="41" t="str">
        <f t="shared" ref="C17:C40" si="8">IF(A17="","",VLOOKUP(A17,MeasureCode_Lookup,2,FALSE))</f>
        <v/>
      </c>
      <c r="D17" s="47"/>
      <c r="E17" s="47"/>
      <c r="F17" s="43"/>
      <c r="G17" s="43"/>
      <c r="H17" s="56"/>
      <c r="I17" s="50"/>
      <c r="J17" s="77"/>
      <c r="K17" s="70"/>
      <c r="L17" s="42"/>
      <c r="M17" s="66"/>
      <c r="N17" s="77"/>
      <c r="O17" s="43"/>
      <c r="P17" s="43"/>
      <c r="Q17" s="44">
        <f t="shared" si="2"/>
        <v>0</v>
      </c>
      <c r="R17" s="44">
        <f t="shared" ref="R17:R40" si="9">IF(OR($A$11=TRUE,$A$12=TRUE,$B$11=TRUE,$B$12=TRUE,$C$11)=TRUE,Q17,0)</f>
        <v>0</v>
      </c>
      <c r="S17" s="48">
        <f t="shared" ref="S17:S40" si="10">O17*(Q17+R17)</f>
        <v>0</v>
      </c>
      <c r="T17" s="48">
        <f t="shared" ref="T17:T40" si="11">P17*(Q17+R17)</f>
        <v>0</v>
      </c>
      <c r="U17" s="69">
        <f>IF(Q17=0,0,O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V17" s="69">
        <f>IF(Q17=0,0,P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W17" s="69">
        <f t="shared" si="3"/>
        <v>0</v>
      </c>
      <c r="X17" s="69">
        <f t="shared" si="4"/>
        <v>0</v>
      </c>
      <c r="Y17" s="69">
        <f t="shared" ref="Y17:Y40" si="12">IF(Q17=0,0,IF(C17="B",O17*G17/3.412*1000,0))</f>
        <v>0</v>
      </c>
      <c r="Z17" s="69">
        <f t="shared" ref="Z17:Z40" si="13">IF(Q17=0,0,IF(C17="B",P17*G17/3.412*1000,0))</f>
        <v>0</v>
      </c>
      <c r="AA17" s="69">
        <f t="shared" si="5"/>
        <v>0</v>
      </c>
      <c r="AB17" s="69">
        <f t="shared" si="6"/>
        <v>0</v>
      </c>
      <c r="AC17" s="69">
        <f t="shared" ref="AC17:AC40" si="14">IF(Q17=0,0,IF(C17="B",O17*G17/3.412*0.3,0))</f>
        <v>0</v>
      </c>
      <c r="AD17" s="79">
        <f t="shared" ref="AD17:AD40" si="15">IF(Q17=0,0,IF(C17="B",P17*G17/3.412*0.3,0))</f>
        <v>0</v>
      </c>
      <c r="AE17" s="81" t="str">
        <f t="shared" si="7"/>
        <v/>
      </c>
    </row>
    <row r="18" spans="1:31" x14ac:dyDescent="0.2">
      <c r="A18" s="40"/>
      <c r="B18" s="40"/>
      <c r="C18" s="41" t="str">
        <f t="shared" si="8"/>
        <v/>
      </c>
      <c r="D18" s="47"/>
      <c r="E18" s="47"/>
      <c r="F18" s="43"/>
      <c r="G18" s="43"/>
      <c r="H18" s="56"/>
      <c r="I18" s="50"/>
      <c r="J18" s="77"/>
      <c r="K18" s="70"/>
      <c r="L18" s="42"/>
      <c r="M18" s="66"/>
      <c r="N18" s="77"/>
      <c r="O18" s="43"/>
      <c r="P18" s="43"/>
      <c r="Q18" s="44">
        <f t="shared" si="2"/>
        <v>0</v>
      </c>
      <c r="R18" s="44">
        <f t="shared" si="9"/>
        <v>0</v>
      </c>
      <c r="S18" s="48">
        <f t="shared" si="10"/>
        <v>0</v>
      </c>
      <c r="T18" s="48">
        <f t="shared" si="11"/>
        <v>0</v>
      </c>
      <c r="U18" s="69">
        <f>IF(Q18=0,0,O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V18" s="69">
        <f>IF(Q18=0,0,P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W18" s="69">
        <f t="shared" si="3"/>
        <v>0</v>
      </c>
      <c r="X18" s="69">
        <f t="shared" si="4"/>
        <v>0</v>
      </c>
      <c r="Y18" s="69">
        <f t="shared" si="12"/>
        <v>0</v>
      </c>
      <c r="Z18" s="69">
        <f t="shared" si="13"/>
        <v>0</v>
      </c>
      <c r="AA18" s="69">
        <f t="shared" si="5"/>
        <v>0</v>
      </c>
      <c r="AB18" s="69">
        <f t="shared" si="6"/>
        <v>0</v>
      </c>
      <c r="AC18" s="69">
        <f t="shared" si="14"/>
        <v>0</v>
      </c>
      <c r="AD18" s="79">
        <f t="shared" si="15"/>
        <v>0</v>
      </c>
      <c r="AE18" s="81" t="str">
        <f t="shared" si="7"/>
        <v/>
      </c>
    </row>
    <row r="19" spans="1:31" x14ac:dyDescent="0.2">
      <c r="A19" s="40"/>
      <c r="B19" s="40"/>
      <c r="C19" s="41" t="str">
        <f t="shared" si="8"/>
        <v/>
      </c>
      <c r="D19" s="47"/>
      <c r="E19" s="47"/>
      <c r="F19" s="43"/>
      <c r="G19" s="43"/>
      <c r="H19" s="56"/>
      <c r="I19" s="50"/>
      <c r="J19" s="77"/>
      <c r="K19" s="70"/>
      <c r="L19" s="42"/>
      <c r="M19" s="66"/>
      <c r="N19" s="77"/>
      <c r="O19" s="43"/>
      <c r="P19" s="43"/>
      <c r="Q19" s="44">
        <f t="shared" si="2"/>
        <v>0</v>
      </c>
      <c r="R19" s="44">
        <f t="shared" si="9"/>
        <v>0</v>
      </c>
      <c r="S19" s="48">
        <f t="shared" si="10"/>
        <v>0</v>
      </c>
      <c r="T19" s="48">
        <f t="shared" si="11"/>
        <v>0</v>
      </c>
      <c r="U19" s="69">
        <f>IF(Q19=0,0,O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V19" s="69">
        <f>IF(Q19=0,0,P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W19" s="69">
        <f t="shared" si="3"/>
        <v>0</v>
      </c>
      <c r="X19" s="69">
        <f t="shared" si="4"/>
        <v>0</v>
      </c>
      <c r="Y19" s="69">
        <f t="shared" si="12"/>
        <v>0</v>
      </c>
      <c r="Z19" s="69">
        <f t="shared" si="13"/>
        <v>0</v>
      </c>
      <c r="AA19" s="69">
        <f t="shared" si="5"/>
        <v>0</v>
      </c>
      <c r="AB19" s="69">
        <f t="shared" si="6"/>
        <v>0</v>
      </c>
      <c r="AC19" s="69">
        <f t="shared" si="14"/>
        <v>0</v>
      </c>
      <c r="AD19" s="79">
        <f t="shared" si="15"/>
        <v>0</v>
      </c>
      <c r="AE19" s="81" t="str">
        <f t="shared" si="7"/>
        <v/>
      </c>
    </row>
    <row r="20" spans="1:31" x14ac:dyDescent="0.2">
      <c r="A20" s="40"/>
      <c r="B20" s="40"/>
      <c r="C20" s="41" t="str">
        <f t="shared" si="8"/>
        <v/>
      </c>
      <c r="D20" s="47"/>
      <c r="E20" s="47"/>
      <c r="F20" s="43"/>
      <c r="G20" s="43"/>
      <c r="H20" s="56"/>
      <c r="I20" s="50"/>
      <c r="J20" s="77"/>
      <c r="K20" s="70"/>
      <c r="L20" s="42"/>
      <c r="M20" s="66"/>
      <c r="N20" s="77"/>
      <c r="O20" s="43"/>
      <c r="P20" s="43"/>
      <c r="Q20" s="44">
        <f t="shared" si="2"/>
        <v>0</v>
      </c>
      <c r="R20" s="44">
        <f t="shared" si="9"/>
        <v>0</v>
      </c>
      <c r="S20" s="48">
        <f t="shared" si="10"/>
        <v>0</v>
      </c>
      <c r="T20" s="48">
        <f t="shared" si="11"/>
        <v>0</v>
      </c>
      <c r="U20" s="69">
        <f>IF(Q20=0,0,O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V20" s="69">
        <f>IF(Q20=0,0,P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W20" s="69">
        <f t="shared" si="3"/>
        <v>0</v>
      </c>
      <c r="X20" s="69">
        <f t="shared" si="4"/>
        <v>0</v>
      </c>
      <c r="Y20" s="69">
        <f t="shared" si="12"/>
        <v>0</v>
      </c>
      <c r="Z20" s="69">
        <f t="shared" si="13"/>
        <v>0</v>
      </c>
      <c r="AA20" s="69">
        <f t="shared" si="5"/>
        <v>0</v>
      </c>
      <c r="AB20" s="69">
        <f t="shared" si="6"/>
        <v>0</v>
      </c>
      <c r="AC20" s="69">
        <f t="shared" si="14"/>
        <v>0</v>
      </c>
      <c r="AD20" s="79">
        <f t="shared" si="15"/>
        <v>0</v>
      </c>
      <c r="AE20" s="81" t="str">
        <f t="shared" si="7"/>
        <v/>
      </c>
    </row>
    <row r="21" spans="1:31" x14ac:dyDescent="0.2">
      <c r="A21" s="40"/>
      <c r="B21" s="40"/>
      <c r="C21" s="41" t="str">
        <f t="shared" si="8"/>
        <v/>
      </c>
      <c r="D21" s="47"/>
      <c r="E21" s="47"/>
      <c r="F21" s="43"/>
      <c r="G21" s="43"/>
      <c r="H21" s="56"/>
      <c r="I21" s="50"/>
      <c r="J21" s="77"/>
      <c r="K21" s="70"/>
      <c r="L21" s="42"/>
      <c r="M21" s="66"/>
      <c r="N21" s="77"/>
      <c r="O21" s="43"/>
      <c r="P21" s="43"/>
      <c r="Q21" s="44">
        <f t="shared" si="2"/>
        <v>0</v>
      </c>
      <c r="R21" s="44">
        <f t="shared" si="9"/>
        <v>0</v>
      </c>
      <c r="S21" s="48">
        <f t="shared" si="10"/>
        <v>0</v>
      </c>
      <c r="T21" s="48">
        <f t="shared" si="11"/>
        <v>0</v>
      </c>
      <c r="U21" s="69">
        <f>IF(Q21=0,0,O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V21" s="69">
        <f>IF(Q21=0,0,P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W21" s="69">
        <f t="shared" si="3"/>
        <v>0</v>
      </c>
      <c r="X21" s="69">
        <f t="shared" si="4"/>
        <v>0</v>
      </c>
      <c r="Y21" s="69">
        <f t="shared" si="12"/>
        <v>0</v>
      </c>
      <c r="Z21" s="69">
        <f t="shared" si="13"/>
        <v>0</v>
      </c>
      <c r="AA21" s="69">
        <f t="shared" si="5"/>
        <v>0</v>
      </c>
      <c r="AB21" s="69">
        <f t="shared" si="6"/>
        <v>0</v>
      </c>
      <c r="AC21" s="69">
        <f t="shared" si="14"/>
        <v>0</v>
      </c>
      <c r="AD21" s="79">
        <f t="shared" si="15"/>
        <v>0</v>
      </c>
      <c r="AE21" s="81" t="str">
        <f t="shared" si="7"/>
        <v/>
      </c>
    </row>
    <row r="22" spans="1:31" x14ac:dyDescent="0.2">
      <c r="A22" s="40"/>
      <c r="B22" s="40"/>
      <c r="C22" s="41" t="str">
        <f t="shared" si="8"/>
        <v/>
      </c>
      <c r="D22" s="47"/>
      <c r="E22" s="47"/>
      <c r="F22" s="43"/>
      <c r="G22" s="43"/>
      <c r="H22" s="56"/>
      <c r="I22" s="50"/>
      <c r="J22" s="77"/>
      <c r="K22" s="70"/>
      <c r="L22" s="42"/>
      <c r="M22" s="66"/>
      <c r="N22" s="77"/>
      <c r="O22" s="43"/>
      <c r="P22" s="43"/>
      <c r="Q22" s="44">
        <f t="shared" si="2"/>
        <v>0</v>
      </c>
      <c r="R22" s="44">
        <f t="shared" si="9"/>
        <v>0</v>
      </c>
      <c r="S22" s="48">
        <f t="shared" si="10"/>
        <v>0</v>
      </c>
      <c r="T22" s="48">
        <f t="shared" si="11"/>
        <v>0</v>
      </c>
      <c r="U22" s="69">
        <f>IF(Q22=0,0,O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V22" s="69">
        <f>IF(Q22=0,0,P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W22" s="69">
        <f t="shared" si="3"/>
        <v>0</v>
      </c>
      <c r="X22" s="69">
        <f t="shared" si="4"/>
        <v>0</v>
      </c>
      <c r="Y22" s="69">
        <f t="shared" si="12"/>
        <v>0</v>
      </c>
      <c r="Z22" s="69">
        <f t="shared" si="13"/>
        <v>0</v>
      </c>
      <c r="AA22" s="69">
        <f t="shared" si="5"/>
        <v>0</v>
      </c>
      <c r="AB22" s="69">
        <f t="shared" si="6"/>
        <v>0</v>
      </c>
      <c r="AC22" s="69">
        <f t="shared" si="14"/>
        <v>0</v>
      </c>
      <c r="AD22" s="79">
        <f t="shared" si="15"/>
        <v>0</v>
      </c>
      <c r="AE22" s="81" t="str">
        <f t="shared" si="7"/>
        <v/>
      </c>
    </row>
    <row r="23" spans="1:31" x14ac:dyDescent="0.2">
      <c r="A23" s="40"/>
      <c r="B23" s="40"/>
      <c r="C23" s="41" t="str">
        <f t="shared" si="8"/>
        <v/>
      </c>
      <c r="D23" s="47"/>
      <c r="E23" s="47"/>
      <c r="F23" s="43"/>
      <c r="G23" s="43"/>
      <c r="H23" s="56"/>
      <c r="I23" s="50"/>
      <c r="J23" s="77"/>
      <c r="K23" s="70"/>
      <c r="L23" s="42"/>
      <c r="M23" s="66"/>
      <c r="N23" s="77"/>
      <c r="O23" s="43"/>
      <c r="P23" s="43"/>
      <c r="Q23" s="44">
        <f t="shared" si="2"/>
        <v>0</v>
      </c>
      <c r="R23" s="44">
        <f t="shared" si="9"/>
        <v>0</v>
      </c>
      <c r="S23" s="48">
        <f t="shared" si="10"/>
        <v>0</v>
      </c>
      <c r="T23" s="48">
        <f t="shared" si="11"/>
        <v>0</v>
      </c>
      <c r="U23" s="69">
        <f>IF(Q23=0,0,O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V23" s="69">
        <f>IF(Q23=0,0,P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W23" s="69">
        <f t="shared" si="3"/>
        <v>0</v>
      </c>
      <c r="X23" s="69">
        <f t="shared" si="4"/>
        <v>0</v>
      </c>
      <c r="Y23" s="69">
        <f t="shared" si="12"/>
        <v>0</v>
      </c>
      <c r="Z23" s="69">
        <f t="shared" si="13"/>
        <v>0</v>
      </c>
      <c r="AA23" s="69">
        <f t="shared" si="5"/>
        <v>0</v>
      </c>
      <c r="AB23" s="69">
        <f t="shared" si="6"/>
        <v>0</v>
      </c>
      <c r="AC23" s="69">
        <f t="shared" si="14"/>
        <v>0</v>
      </c>
      <c r="AD23" s="79">
        <f t="shared" si="15"/>
        <v>0</v>
      </c>
      <c r="AE23" s="81" t="str">
        <f t="shared" si="7"/>
        <v/>
      </c>
    </row>
    <row r="24" spans="1:31" x14ac:dyDescent="0.2">
      <c r="A24" s="40"/>
      <c r="B24" s="40"/>
      <c r="C24" s="41" t="str">
        <f t="shared" si="8"/>
        <v/>
      </c>
      <c r="D24" s="47"/>
      <c r="E24" s="47"/>
      <c r="F24" s="43"/>
      <c r="G24" s="43"/>
      <c r="H24" s="56"/>
      <c r="I24" s="50"/>
      <c r="J24" s="77"/>
      <c r="K24" s="70"/>
      <c r="L24" s="42"/>
      <c r="M24" s="66"/>
      <c r="N24" s="77"/>
      <c r="O24" s="43"/>
      <c r="P24" s="43"/>
      <c r="Q24" s="44">
        <f t="shared" si="2"/>
        <v>0</v>
      </c>
      <c r="R24" s="44">
        <f t="shared" si="9"/>
        <v>0</v>
      </c>
      <c r="S24" s="48">
        <f t="shared" si="10"/>
        <v>0</v>
      </c>
      <c r="T24" s="48">
        <f t="shared" si="11"/>
        <v>0</v>
      </c>
      <c r="U24" s="69">
        <f>IF(Q24=0,0,O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V24" s="69">
        <f>IF(Q24=0,0,P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W24" s="69">
        <f t="shared" si="3"/>
        <v>0</v>
      </c>
      <c r="X24" s="69">
        <f t="shared" si="4"/>
        <v>0</v>
      </c>
      <c r="Y24" s="69">
        <f t="shared" si="12"/>
        <v>0</v>
      </c>
      <c r="Z24" s="69">
        <f t="shared" si="13"/>
        <v>0</v>
      </c>
      <c r="AA24" s="69">
        <f t="shared" si="5"/>
        <v>0</v>
      </c>
      <c r="AB24" s="69">
        <f t="shared" si="6"/>
        <v>0</v>
      </c>
      <c r="AC24" s="69">
        <f t="shared" si="14"/>
        <v>0</v>
      </c>
      <c r="AD24" s="79">
        <f t="shared" si="15"/>
        <v>0</v>
      </c>
      <c r="AE24" s="81" t="str">
        <f t="shared" si="7"/>
        <v/>
      </c>
    </row>
    <row r="25" spans="1:31" x14ac:dyDescent="0.2">
      <c r="A25" s="40"/>
      <c r="B25" s="40"/>
      <c r="C25" s="41" t="str">
        <f t="shared" si="8"/>
        <v/>
      </c>
      <c r="D25" s="47"/>
      <c r="E25" s="47"/>
      <c r="F25" s="43"/>
      <c r="G25" s="43"/>
      <c r="H25" s="56"/>
      <c r="I25" s="50"/>
      <c r="J25" s="77"/>
      <c r="K25" s="70"/>
      <c r="L25" s="42"/>
      <c r="M25" s="66"/>
      <c r="N25" s="77"/>
      <c r="O25" s="43"/>
      <c r="P25" s="43"/>
      <c r="Q25" s="44">
        <f t="shared" si="2"/>
        <v>0</v>
      </c>
      <c r="R25" s="44">
        <f t="shared" si="9"/>
        <v>0</v>
      </c>
      <c r="S25" s="48">
        <f t="shared" si="10"/>
        <v>0</v>
      </c>
      <c r="T25" s="48">
        <f t="shared" si="11"/>
        <v>0</v>
      </c>
      <c r="U25" s="69">
        <f>IF(Q25=0,0,O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V25" s="69">
        <f>IF(Q25=0,0,P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W25" s="69">
        <f t="shared" si="3"/>
        <v>0</v>
      </c>
      <c r="X25" s="69">
        <f t="shared" si="4"/>
        <v>0</v>
      </c>
      <c r="Y25" s="69">
        <f t="shared" si="12"/>
        <v>0</v>
      </c>
      <c r="Z25" s="69">
        <f t="shared" si="13"/>
        <v>0</v>
      </c>
      <c r="AA25" s="69">
        <f t="shared" si="5"/>
        <v>0</v>
      </c>
      <c r="AB25" s="69">
        <f t="shared" si="6"/>
        <v>0</v>
      </c>
      <c r="AC25" s="69">
        <f t="shared" si="14"/>
        <v>0</v>
      </c>
      <c r="AD25" s="79">
        <f t="shared" si="15"/>
        <v>0</v>
      </c>
      <c r="AE25" s="81" t="str">
        <f t="shared" si="7"/>
        <v/>
      </c>
    </row>
    <row r="26" spans="1:31" x14ac:dyDescent="0.2">
      <c r="A26" s="40"/>
      <c r="B26" s="40"/>
      <c r="C26" s="41" t="str">
        <f t="shared" si="8"/>
        <v/>
      </c>
      <c r="D26" s="47"/>
      <c r="E26" s="47"/>
      <c r="F26" s="43"/>
      <c r="G26" s="43"/>
      <c r="H26" s="56"/>
      <c r="I26" s="50"/>
      <c r="J26" s="77"/>
      <c r="K26" s="70"/>
      <c r="L26" s="42"/>
      <c r="M26" s="66"/>
      <c r="N26" s="77"/>
      <c r="O26" s="43"/>
      <c r="P26" s="43"/>
      <c r="Q26" s="44">
        <f t="shared" si="2"/>
        <v>0</v>
      </c>
      <c r="R26" s="44">
        <f t="shared" si="9"/>
        <v>0</v>
      </c>
      <c r="S26" s="48">
        <f t="shared" si="10"/>
        <v>0</v>
      </c>
      <c r="T26" s="48">
        <f t="shared" si="11"/>
        <v>0</v>
      </c>
      <c r="U26" s="69">
        <f>IF(Q26=0,0,O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V26" s="69">
        <f>IF(Q26=0,0,P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W26" s="69">
        <f t="shared" si="3"/>
        <v>0</v>
      </c>
      <c r="X26" s="69">
        <f t="shared" si="4"/>
        <v>0</v>
      </c>
      <c r="Y26" s="69">
        <f t="shared" si="12"/>
        <v>0</v>
      </c>
      <c r="Z26" s="69">
        <f t="shared" si="13"/>
        <v>0</v>
      </c>
      <c r="AA26" s="69">
        <f t="shared" si="5"/>
        <v>0</v>
      </c>
      <c r="AB26" s="69">
        <f t="shared" si="6"/>
        <v>0</v>
      </c>
      <c r="AC26" s="69">
        <f t="shared" si="14"/>
        <v>0</v>
      </c>
      <c r="AD26" s="79">
        <f t="shared" si="15"/>
        <v>0</v>
      </c>
      <c r="AE26" s="81" t="str">
        <f t="shared" si="7"/>
        <v/>
      </c>
    </row>
    <row r="27" spans="1:31" x14ac:dyDescent="0.2">
      <c r="A27" s="40"/>
      <c r="B27" s="40"/>
      <c r="C27" s="41" t="str">
        <f t="shared" si="8"/>
        <v/>
      </c>
      <c r="D27" s="47"/>
      <c r="E27" s="47"/>
      <c r="F27" s="43"/>
      <c r="G27" s="43"/>
      <c r="H27" s="56"/>
      <c r="I27" s="50"/>
      <c r="J27" s="77"/>
      <c r="K27" s="70"/>
      <c r="L27" s="42"/>
      <c r="M27" s="66"/>
      <c r="N27" s="77"/>
      <c r="O27" s="43"/>
      <c r="P27" s="43"/>
      <c r="Q27" s="44">
        <f t="shared" si="2"/>
        <v>0</v>
      </c>
      <c r="R27" s="44">
        <f t="shared" si="9"/>
        <v>0</v>
      </c>
      <c r="S27" s="48">
        <f t="shared" si="10"/>
        <v>0</v>
      </c>
      <c r="T27" s="48">
        <f t="shared" si="11"/>
        <v>0</v>
      </c>
      <c r="U27" s="69">
        <f>IF(Q27=0,0,O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V27" s="69">
        <f>IF(Q27=0,0,P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W27" s="69">
        <f t="shared" si="3"/>
        <v>0</v>
      </c>
      <c r="X27" s="69">
        <f t="shared" si="4"/>
        <v>0</v>
      </c>
      <c r="Y27" s="69">
        <f t="shared" si="12"/>
        <v>0</v>
      </c>
      <c r="Z27" s="69">
        <f t="shared" si="13"/>
        <v>0</v>
      </c>
      <c r="AA27" s="69">
        <f t="shared" si="5"/>
        <v>0</v>
      </c>
      <c r="AB27" s="69">
        <f t="shared" si="6"/>
        <v>0</v>
      </c>
      <c r="AC27" s="69">
        <f t="shared" si="14"/>
        <v>0</v>
      </c>
      <c r="AD27" s="79">
        <f t="shared" si="15"/>
        <v>0</v>
      </c>
      <c r="AE27" s="81" t="str">
        <f t="shared" si="7"/>
        <v/>
      </c>
    </row>
    <row r="28" spans="1:31" x14ac:dyDescent="0.2">
      <c r="A28" s="40"/>
      <c r="B28" s="40"/>
      <c r="C28" s="41" t="str">
        <f t="shared" si="8"/>
        <v/>
      </c>
      <c r="D28" s="47"/>
      <c r="E28" s="47"/>
      <c r="F28" s="43"/>
      <c r="G28" s="43"/>
      <c r="H28" s="56"/>
      <c r="I28" s="50"/>
      <c r="J28" s="77"/>
      <c r="K28" s="70"/>
      <c r="L28" s="42"/>
      <c r="M28" s="66"/>
      <c r="N28" s="77"/>
      <c r="O28" s="43"/>
      <c r="P28" s="43"/>
      <c r="Q28" s="44">
        <f t="shared" si="2"/>
        <v>0</v>
      </c>
      <c r="R28" s="44">
        <f t="shared" si="9"/>
        <v>0</v>
      </c>
      <c r="S28" s="48">
        <f t="shared" si="10"/>
        <v>0</v>
      </c>
      <c r="T28" s="48">
        <f t="shared" si="11"/>
        <v>0</v>
      </c>
      <c r="U28" s="69">
        <f>IF(Q28=0,0,O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V28" s="69">
        <f>IF(Q28=0,0,P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W28" s="69">
        <f t="shared" si="3"/>
        <v>0</v>
      </c>
      <c r="X28" s="69">
        <f t="shared" si="4"/>
        <v>0</v>
      </c>
      <c r="Y28" s="69">
        <f t="shared" si="12"/>
        <v>0</v>
      </c>
      <c r="Z28" s="69">
        <f t="shared" si="13"/>
        <v>0</v>
      </c>
      <c r="AA28" s="69">
        <f t="shared" si="5"/>
        <v>0</v>
      </c>
      <c r="AB28" s="69">
        <f t="shared" si="6"/>
        <v>0</v>
      </c>
      <c r="AC28" s="69">
        <f t="shared" si="14"/>
        <v>0</v>
      </c>
      <c r="AD28" s="79">
        <f t="shared" si="15"/>
        <v>0</v>
      </c>
      <c r="AE28" s="81" t="str">
        <f t="shared" si="7"/>
        <v/>
      </c>
    </row>
    <row r="29" spans="1:31" x14ac:dyDescent="0.2">
      <c r="A29" s="40"/>
      <c r="B29" s="40"/>
      <c r="C29" s="41" t="str">
        <f t="shared" si="8"/>
        <v/>
      </c>
      <c r="D29" s="47"/>
      <c r="E29" s="47"/>
      <c r="F29" s="43"/>
      <c r="G29" s="43"/>
      <c r="H29" s="56"/>
      <c r="I29" s="50"/>
      <c r="J29" s="77"/>
      <c r="K29" s="70"/>
      <c r="L29" s="42"/>
      <c r="M29" s="66"/>
      <c r="N29" s="77"/>
      <c r="O29" s="43"/>
      <c r="P29" s="43"/>
      <c r="Q29" s="44">
        <f t="shared" si="2"/>
        <v>0</v>
      </c>
      <c r="R29" s="44">
        <f t="shared" si="9"/>
        <v>0</v>
      </c>
      <c r="S29" s="48">
        <f t="shared" si="10"/>
        <v>0</v>
      </c>
      <c r="T29" s="48">
        <f t="shared" si="11"/>
        <v>0</v>
      </c>
      <c r="U29" s="69">
        <f>IF(Q29=0,0,O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V29" s="69">
        <f>IF(Q29=0,0,P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W29" s="69">
        <f t="shared" si="3"/>
        <v>0</v>
      </c>
      <c r="X29" s="69">
        <f t="shared" si="4"/>
        <v>0</v>
      </c>
      <c r="Y29" s="69">
        <f t="shared" si="12"/>
        <v>0</v>
      </c>
      <c r="Z29" s="69">
        <f t="shared" si="13"/>
        <v>0</v>
      </c>
      <c r="AA29" s="69">
        <f t="shared" si="5"/>
        <v>0</v>
      </c>
      <c r="AB29" s="69">
        <f t="shared" si="6"/>
        <v>0</v>
      </c>
      <c r="AC29" s="69">
        <f t="shared" si="14"/>
        <v>0</v>
      </c>
      <c r="AD29" s="79">
        <f t="shared" si="15"/>
        <v>0</v>
      </c>
      <c r="AE29" s="81" t="str">
        <f t="shared" si="7"/>
        <v/>
      </c>
    </row>
    <row r="30" spans="1:31" x14ac:dyDescent="0.2">
      <c r="A30" s="40"/>
      <c r="B30" s="40"/>
      <c r="C30" s="41" t="str">
        <f t="shared" si="8"/>
        <v/>
      </c>
      <c r="D30" s="47"/>
      <c r="E30" s="47"/>
      <c r="F30" s="43"/>
      <c r="G30" s="43"/>
      <c r="H30" s="56"/>
      <c r="I30" s="50"/>
      <c r="J30" s="77"/>
      <c r="K30" s="70"/>
      <c r="L30" s="42"/>
      <c r="M30" s="66"/>
      <c r="N30" s="77"/>
      <c r="O30" s="43"/>
      <c r="P30" s="43"/>
      <c r="Q30" s="44">
        <f t="shared" si="2"/>
        <v>0</v>
      </c>
      <c r="R30" s="44">
        <f t="shared" si="9"/>
        <v>0</v>
      </c>
      <c r="S30" s="48">
        <f t="shared" si="10"/>
        <v>0</v>
      </c>
      <c r="T30" s="48">
        <f t="shared" si="11"/>
        <v>0</v>
      </c>
      <c r="U30" s="69">
        <f>IF(Q30=0,0,O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V30" s="69">
        <f>IF(Q30=0,0,P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W30" s="69">
        <f t="shared" si="3"/>
        <v>0</v>
      </c>
      <c r="X30" s="69">
        <f t="shared" si="4"/>
        <v>0</v>
      </c>
      <c r="Y30" s="69">
        <f t="shared" si="12"/>
        <v>0</v>
      </c>
      <c r="Z30" s="69">
        <f t="shared" si="13"/>
        <v>0</v>
      </c>
      <c r="AA30" s="69">
        <f t="shared" si="5"/>
        <v>0</v>
      </c>
      <c r="AB30" s="69">
        <f t="shared" si="6"/>
        <v>0</v>
      </c>
      <c r="AC30" s="69">
        <f t="shared" si="14"/>
        <v>0</v>
      </c>
      <c r="AD30" s="79">
        <f t="shared" si="15"/>
        <v>0</v>
      </c>
      <c r="AE30" s="81" t="str">
        <f t="shared" si="7"/>
        <v/>
      </c>
    </row>
    <row r="31" spans="1:31" x14ac:dyDescent="0.2">
      <c r="A31" s="40"/>
      <c r="B31" s="40"/>
      <c r="C31" s="41" t="str">
        <f t="shared" si="8"/>
        <v/>
      </c>
      <c r="D31" s="47"/>
      <c r="E31" s="47"/>
      <c r="F31" s="43"/>
      <c r="G31" s="43"/>
      <c r="H31" s="56"/>
      <c r="I31" s="50"/>
      <c r="J31" s="77"/>
      <c r="K31" s="70"/>
      <c r="L31" s="42"/>
      <c r="M31" s="66"/>
      <c r="N31" s="77"/>
      <c r="O31" s="43"/>
      <c r="P31" s="43"/>
      <c r="Q31" s="44">
        <f t="shared" si="2"/>
        <v>0</v>
      </c>
      <c r="R31" s="44">
        <f t="shared" si="9"/>
        <v>0</v>
      </c>
      <c r="S31" s="48">
        <f t="shared" si="10"/>
        <v>0</v>
      </c>
      <c r="T31" s="48">
        <f t="shared" si="11"/>
        <v>0</v>
      </c>
      <c r="U31" s="69">
        <f>IF(Q31=0,0,O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V31" s="69">
        <f>IF(Q31=0,0,P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W31" s="69">
        <f t="shared" si="3"/>
        <v>0</v>
      </c>
      <c r="X31" s="69">
        <f t="shared" si="4"/>
        <v>0</v>
      </c>
      <c r="Y31" s="69">
        <f t="shared" si="12"/>
        <v>0</v>
      </c>
      <c r="Z31" s="69">
        <f t="shared" si="13"/>
        <v>0</v>
      </c>
      <c r="AA31" s="69">
        <f t="shared" si="5"/>
        <v>0</v>
      </c>
      <c r="AB31" s="69">
        <f t="shared" si="6"/>
        <v>0</v>
      </c>
      <c r="AC31" s="69">
        <f t="shared" si="14"/>
        <v>0</v>
      </c>
      <c r="AD31" s="79">
        <f t="shared" si="15"/>
        <v>0</v>
      </c>
      <c r="AE31" s="81" t="str">
        <f t="shared" si="7"/>
        <v/>
      </c>
    </row>
    <row r="32" spans="1:31" x14ac:dyDescent="0.2">
      <c r="A32" s="40"/>
      <c r="B32" s="40"/>
      <c r="C32" s="41" t="str">
        <f t="shared" si="8"/>
        <v/>
      </c>
      <c r="D32" s="47"/>
      <c r="E32" s="47"/>
      <c r="F32" s="43"/>
      <c r="G32" s="43"/>
      <c r="H32" s="56"/>
      <c r="I32" s="50"/>
      <c r="J32" s="77"/>
      <c r="K32" s="70"/>
      <c r="L32" s="42"/>
      <c r="M32" s="66"/>
      <c r="N32" s="77"/>
      <c r="O32" s="43"/>
      <c r="P32" s="43"/>
      <c r="Q32" s="44">
        <f t="shared" si="2"/>
        <v>0</v>
      </c>
      <c r="R32" s="44">
        <f t="shared" si="9"/>
        <v>0</v>
      </c>
      <c r="S32" s="48">
        <f t="shared" si="10"/>
        <v>0</v>
      </c>
      <c r="T32" s="48">
        <f t="shared" si="11"/>
        <v>0</v>
      </c>
      <c r="U32" s="69">
        <f>IF(Q32=0,0,O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V32" s="69">
        <f>IF(Q32=0,0,P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W32" s="69">
        <f t="shared" si="3"/>
        <v>0</v>
      </c>
      <c r="X32" s="69">
        <f t="shared" si="4"/>
        <v>0</v>
      </c>
      <c r="Y32" s="69">
        <f t="shared" si="12"/>
        <v>0</v>
      </c>
      <c r="Z32" s="69">
        <f t="shared" si="13"/>
        <v>0</v>
      </c>
      <c r="AA32" s="69">
        <f t="shared" si="5"/>
        <v>0</v>
      </c>
      <c r="AB32" s="69">
        <f t="shared" si="6"/>
        <v>0</v>
      </c>
      <c r="AC32" s="69">
        <f t="shared" si="14"/>
        <v>0</v>
      </c>
      <c r="AD32" s="79">
        <f t="shared" si="15"/>
        <v>0</v>
      </c>
      <c r="AE32" s="81" t="str">
        <f t="shared" si="7"/>
        <v/>
      </c>
    </row>
    <row r="33" spans="1:31" x14ac:dyDescent="0.2">
      <c r="A33" s="40"/>
      <c r="B33" s="40"/>
      <c r="C33" s="41" t="str">
        <f t="shared" si="8"/>
        <v/>
      </c>
      <c r="D33" s="47"/>
      <c r="E33" s="47"/>
      <c r="F33" s="43"/>
      <c r="G33" s="43"/>
      <c r="H33" s="56"/>
      <c r="I33" s="50"/>
      <c r="J33" s="77"/>
      <c r="K33" s="70"/>
      <c r="L33" s="42"/>
      <c r="M33" s="66"/>
      <c r="N33" s="77"/>
      <c r="O33" s="43"/>
      <c r="P33" s="43"/>
      <c r="Q33" s="44">
        <f t="shared" si="2"/>
        <v>0</v>
      </c>
      <c r="R33" s="44">
        <f t="shared" si="9"/>
        <v>0</v>
      </c>
      <c r="S33" s="48">
        <f t="shared" si="10"/>
        <v>0</v>
      </c>
      <c r="T33" s="48">
        <f t="shared" si="11"/>
        <v>0</v>
      </c>
      <c r="U33" s="69">
        <f>IF(Q33=0,0,O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V33" s="69">
        <f>IF(Q33=0,0,P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W33" s="69">
        <f t="shared" si="3"/>
        <v>0</v>
      </c>
      <c r="X33" s="69">
        <f t="shared" si="4"/>
        <v>0</v>
      </c>
      <c r="Y33" s="69">
        <f t="shared" si="12"/>
        <v>0</v>
      </c>
      <c r="Z33" s="69">
        <f t="shared" si="13"/>
        <v>0</v>
      </c>
      <c r="AA33" s="69">
        <f t="shared" si="5"/>
        <v>0</v>
      </c>
      <c r="AB33" s="69">
        <f t="shared" si="6"/>
        <v>0</v>
      </c>
      <c r="AC33" s="69">
        <f t="shared" si="14"/>
        <v>0</v>
      </c>
      <c r="AD33" s="79">
        <f t="shared" si="15"/>
        <v>0</v>
      </c>
      <c r="AE33" s="81" t="str">
        <f t="shared" si="7"/>
        <v/>
      </c>
    </row>
    <row r="34" spans="1:31" x14ac:dyDescent="0.2">
      <c r="A34" s="40"/>
      <c r="B34" s="40"/>
      <c r="C34" s="41" t="str">
        <f t="shared" si="8"/>
        <v/>
      </c>
      <c r="D34" s="47"/>
      <c r="E34" s="47"/>
      <c r="F34" s="43"/>
      <c r="G34" s="43"/>
      <c r="H34" s="56"/>
      <c r="I34" s="50"/>
      <c r="J34" s="77"/>
      <c r="K34" s="70"/>
      <c r="L34" s="42"/>
      <c r="M34" s="66"/>
      <c r="N34" s="77"/>
      <c r="O34" s="43"/>
      <c r="P34" s="43"/>
      <c r="Q34" s="44">
        <f t="shared" si="2"/>
        <v>0</v>
      </c>
      <c r="R34" s="44">
        <f t="shared" si="9"/>
        <v>0</v>
      </c>
      <c r="S34" s="48">
        <f t="shared" si="10"/>
        <v>0</v>
      </c>
      <c r="T34" s="48">
        <f t="shared" si="11"/>
        <v>0</v>
      </c>
      <c r="U34" s="69">
        <f>IF(Q34=0,0,O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V34" s="69">
        <f>IF(Q34=0,0,P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W34" s="69">
        <f t="shared" si="3"/>
        <v>0</v>
      </c>
      <c r="X34" s="69">
        <f t="shared" si="4"/>
        <v>0</v>
      </c>
      <c r="Y34" s="69">
        <f t="shared" si="12"/>
        <v>0</v>
      </c>
      <c r="Z34" s="69">
        <f t="shared" si="13"/>
        <v>0</v>
      </c>
      <c r="AA34" s="69">
        <f t="shared" si="5"/>
        <v>0</v>
      </c>
      <c r="AB34" s="69">
        <f t="shared" si="6"/>
        <v>0</v>
      </c>
      <c r="AC34" s="69">
        <f t="shared" si="14"/>
        <v>0</v>
      </c>
      <c r="AD34" s="79">
        <f t="shared" si="15"/>
        <v>0</v>
      </c>
      <c r="AE34" s="81" t="str">
        <f t="shared" si="7"/>
        <v/>
      </c>
    </row>
    <row r="35" spans="1:31" x14ac:dyDescent="0.2">
      <c r="A35" s="40"/>
      <c r="B35" s="40"/>
      <c r="C35" s="41" t="str">
        <f t="shared" si="8"/>
        <v/>
      </c>
      <c r="D35" s="47"/>
      <c r="E35" s="47"/>
      <c r="F35" s="43"/>
      <c r="G35" s="43"/>
      <c r="H35" s="56"/>
      <c r="I35" s="50"/>
      <c r="J35" s="77"/>
      <c r="K35" s="70"/>
      <c r="L35" s="42"/>
      <c r="M35" s="66"/>
      <c r="N35" s="77"/>
      <c r="O35" s="43"/>
      <c r="P35" s="43"/>
      <c r="Q35" s="44">
        <f t="shared" si="2"/>
        <v>0</v>
      </c>
      <c r="R35" s="44">
        <f t="shared" si="9"/>
        <v>0</v>
      </c>
      <c r="S35" s="48">
        <f t="shared" si="10"/>
        <v>0</v>
      </c>
      <c r="T35" s="48">
        <f t="shared" si="11"/>
        <v>0</v>
      </c>
      <c r="U35" s="69">
        <f>IF(Q35=0,0,O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V35" s="69">
        <f>IF(Q35=0,0,P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W35" s="69">
        <f t="shared" si="3"/>
        <v>0</v>
      </c>
      <c r="X35" s="69">
        <f t="shared" si="4"/>
        <v>0</v>
      </c>
      <c r="Y35" s="69">
        <f t="shared" si="12"/>
        <v>0</v>
      </c>
      <c r="Z35" s="69">
        <f t="shared" si="13"/>
        <v>0</v>
      </c>
      <c r="AA35" s="69">
        <f t="shared" si="5"/>
        <v>0</v>
      </c>
      <c r="AB35" s="69">
        <f t="shared" si="6"/>
        <v>0</v>
      </c>
      <c r="AC35" s="69">
        <f t="shared" si="14"/>
        <v>0</v>
      </c>
      <c r="AD35" s="79">
        <f t="shared" si="15"/>
        <v>0</v>
      </c>
      <c r="AE35" s="81" t="str">
        <f t="shared" si="7"/>
        <v/>
      </c>
    </row>
    <row r="36" spans="1:31" x14ac:dyDescent="0.2">
      <c r="A36" s="40"/>
      <c r="B36" s="40"/>
      <c r="C36" s="41" t="str">
        <f t="shared" si="8"/>
        <v/>
      </c>
      <c r="D36" s="47"/>
      <c r="E36" s="47"/>
      <c r="F36" s="43"/>
      <c r="G36" s="43"/>
      <c r="H36" s="56"/>
      <c r="I36" s="50"/>
      <c r="J36" s="77"/>
      <c r="K36" s="70"/>
      <c r="L36" s="42"/>
      <c r="M36" s="66"/>
      <c r="N36" s="77"/>
      <c r="O36" s="43"/>
      <c r="P36" s="43"/>
      <c r="Q36" s="44">
        <f t="shared" si="2"/>
        <v>0</v>
      </c>
      <c r="R36" s="44">
        <f t="shared" si="9"/>
        <v>0</v>
      </c>
      <c r="S36" s="48">
        <f t="shared" si="10"/>
        <v>0</v>
      </c>
      <c r="T36" s="48">
        <f t="shared" si="11"/>
        <v>0</v>
      </c>
      <c r="U36" s="69">
        <f>IF(Q36=0,0,O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V36" s="69">
        <f>IF(Q36=0,0,P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W36" s="69">
        <f t="shared" si="3"/>
        <v>0</v>
      </c>
      <c r="X36" s="69">
        <f t="shared" si="4"/>
        <v>0</v>
      </c>
      <c r="Y36" s="69">
        <f t="shared" si="12"/>
        <v>0</v>
      </c>
      <c r="Z36" s="69">
        <f t="shared" si="13"/>
        <v>0</v>
      </c>
      <c r="AA36" s="69">
        <f t="shared" si="5"/>
        <v>0</v>
      </c>
      <c r="AB36" s="69">
        <f t="shared" si="6"/>
        <v>0</v>
      </c>
      <c r="AC36" s="69">
        <f t="shared" si="14"/>
        <v>0</v>
      </c>
      <c r="AD36" s="79">
        <f t="shared" si="15"/>
        <v>0</v>
      </c>
      <c r="AE36" s="81" t="str">
        <f t="shared" si="7"/>
        <v/>
      </c>
    </row>
    <row r="37" spans="1:31" x14ac:dyDescent="0.2">
      <c r="A37" s="40"/>
      <c r="B37" s="40"/>
      <c r="C37" s="41" t="str">
        <f t="shared" si="8"/>
        <v/>
      </c>
      <c r="D37" s="47"/>
      <c r="E37" s="47"/>
      <c r="F37" s="43"/>
      <c r="G37" s="43"/>
      <c r="H37" s="56"/>
      <c r="I37" s="50"/>
      <c r="J37" s="77"/>
      <c r="K37" s="70"/>
      <c r="L37" s="42"/>
      <c r="M37" s="66"/>
      <c r="N37" s="77"/>
      <c r="O37" s="43"/>
      <c r="P37" s="43"/>
      <c r="Q37" s="44">
        <f t="shared" si="2"/>
        <v>0</v>
      </c>
      <c r="R37" s="44">
        <f t="shared" si="9"/>
        <v>0</v>
      </c>
      <c r="S37" s="48">
        <f t="shared" si="10"/>
        <v>0</v>
      </c>
      <c r="T37" s="48">
        <f t="shared" si="11"/>
        <v>0</v>
      </c>
      <c r="U37" s="69">
        <f>IF(Q37=0,0,O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V37" s="69">
        <f>IF(Q37=0,0,P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W37" s="69">
        <f t="shared" si="3"/>
        <v>0</v>
      </c>
      <c r="X37" s="69">
        <f t="shared" si="4"/>
        <v>0</v>
      </c>
      <c r="Y37" s="69">
        <f t="shared" si="12"/>
        <v>0</v>
      </c>
      <c r="Z37" s="69">
        <f t="shared" si="13"/>
        <v>0</v>
      </c>
      <c r="AA37" s="69">
        <f t="shared" si="5"/>
        <v>0</v>
      </c>
      <c r="AB37" s="69">
        <f t="shared" si="6"/>
        <v>0</v>
      </c>
      <c r="AC37" s="69">
        <f t="shared" si="14"/>
        <v>0</v>
      </c>
      <c r="AD37" s="79">
        <f t="shared" si="15"/>
        <v>0</v>
      </c>
      <c r="AE37" s="81" t="str">
        <f t="shared" si="7"/>
        <v/>
      </c>
    </row>
    <row r="38" spans="1:31" x14ac:dyDescent="0.2">
      <c r="A38" s="40"/>
      <c r="B38" s="40"/>
      <c r="C38" s="41" t="str">
        <f t="shared" si="8"/>
        <v/>
      </c>
      <c r="D38" s="47"/>
      <c r="E38" s="47"/>
      <c r="F38" s="43"/>
      <c r="G38" s="43"/>
      <c r="H38" s="56"/>
      <c r="I38" s="50"/>
      <c r="J38" s="77"/>
      <c r="K38" s="70"/>
      <c r="L38" s="42"/>
      <c r="M38" s="66"/>
      <c r="N38" s="77"/>
      <c r="O38" s="43"/>
      <c r="P38" s="43"/>
      <c r="Q38" s="44">
        <f t="shared" si="2"/>
        <v>0</v>
      </c>
      <c r="R38" s="44">
        <f t="shared" si="9"/>
        <v>0</v>
      </c>
      <c r="S38" s="48">
        <f t="shared" si="10"/>
        <v>0</v>
      </c>
      <c r="T38" s="48">
        <f t="shared" si="11"/>
        <v>0</v>
      </c>
      <c r="U38" s="69">
        <f>IF(Q38=0,0,O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V38" s="69">
        <f>IF(Q38=0,0,P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W38" s="69">
        <f t="shared" si="3"/>
        <v>0</v>
      </c>
      <c r="X38" s="69">
        <f t="shared" si="4"/>
        <v>0</v>
      </c>
      <c r="Y38" s="69">
        <f t="shared" si="12"/>
        <v>0</v>
      </c>
      <c r="Z38" s="69">
        <f t="shared" si="13"/>
        <v>0</v>
      </c>
      <c r="AA38" s="69">
        <f t="shared" si="5"/>
        <v>0</v>
      </c>
      <c r="AB38" s="69">
        <f t="shared" si="6"/>
        <v>0</v>
      </c>
      <c r="AC38" s="69">
        <f t="shared" si="14"/>
        <v>0</v>
      </c>
      <c r="AD38" s="79">
        <f t="shared" si="15"/>
        <v>0</v>
      </c>
      <c r="AE38" s="81" t="str">
        <f t="shared" si="7"/>
        <v/>
      </c>
    </row>
    <row r="39" spans="1:31" x14ac:dyDescent="0.2">
      <c r="A39" s="40"/>
      <c r="B39" s="40"/>
      <c r="C39" s="41" t="str">
        <f t="shared" si="8"/>
        <v/>
      </c>
      <c r="D39" s="47"/>
      <c r="E39" s="47"/>
      <c r="F39" s="43"/>
      <c r="G39" s="43"/>
      <c r="H39" s="56"/>
      <c r="I39" s="50"/>
      <c r="J39" s="77"/>
      <c r="K39" s="70"/>
      <c r="L39" s="42"/>
      <c r="M39" s="66"/>
      <c r="N39" s="77"/>
      <c r="O39" s="43"/>
      <c r="P39" s="43"/>
      <c r="Q39" s="44">
        <f t="shared" si="2"/>
        <v>0</v>
      </c>
      <c r="R39" s="44">
        <f t="shared" si="9"/>
        <v>0</v>
      </c>
      <c r="S39" s="48">
        <f t="shared" si="10"/>
        <v>0</v>
      </c>
      <c r="T39" s="48">
        <f t="shared" si="11"/>
        <v>0</v>
      </c>
      <c r="U39" s="69">
        <f>IF(Q39=0,0,O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V39" s="69">
        <f>IF(Q39=0,0,P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W39" s="69">
        <f t="shared" si="3"/>
        <v>0</v>
      </c>
      <c r="X39" s="69">
        <f t="shared" si="4"/>
        <v>0</v>
      </c>
      <c r="Y39" s="69">
        <f t="shared" si="12"/>
        <v>0</v>
      </c>
      <c r="Z39" s="69">
        <f t="shared" si="13"/>
        <v>0</v>
      </c>
      <c r="AA39" s="69">
        <f t="shared" si="5"/>
        <v>0</v>
      </c>
      <c r="AB39" s="69">
        <f t="shared" si="6"/>
        <v>0</v>
      </c>
      <c r="AC39" s="69">
        <f t="shared" si="14"/>
        <v>0</v>
      </c>
      <c r="AD39" s="79">
        <f t="shared" si="15"/>
        <v>0</v>
      </c>
      <c r="AE39" s="81" t="str">
        <f t="shared" si="7"/>
        <v/>
      </c>
    </row>
    <row r="40" spans="1:31" x14ac:dyDescent="0.2">
      <c r="A40" s="40"/>
      <c r="B40" s="40"/>
      <c r="C40" s="41" t="str">
        <f t="shared" si="8"/>
        <v/>
      </c>
      <c r="D40" s="47"/>
      <c r="E40" s="47"/>
      <c r="F40" s="43"/>
      <c r="G40" s="43"/>
      <c r="H40" s="56"/>
      <c r="I40" s="50"/>
      <c r="J40" s="77"/>
      <c r="K40" s="70"/>
      <c r="L40" s="42"/>
      <c r="M40" s="66"/>
      <c r="N40" s="77"/>
      <c r="O40" s="43"/>
      <c r="P40" s="43"/>
      <c r="Q40" s="44">
        <f t="shared" si="2"/>
        <v>0</v>
      </c>
      <c r="R40" s="44">
        <f t="shared" si="9"/>
        <v>0</v>
      </c>
      <c r="S40" s="48">
        <f t="shared" si="10"/>
        <v>0</v>
      </c>
      <c r="T40" s="48">
        <f t="shared" si="11"/>
        <v>0</v>
      </c>
      <c r="U40" s="69">
        <f>IF(Q40=0,0,O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V40" s="69">
        <f>IF(Q40=0,0,P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W40" s="69">
        <f t="shared" si="3"/>
        <v>0</v>
      </c>
      <c r="X40" s="69">
        <f t="shared" si="4"/>
        <v>0</v>
      </c>
      <c r="Y40" s="69">
        <f t="shared" si="12"/>
        <v>0</v>
      </c>
      <c r="Z40" s="69">
        <f t="shared" si="13"/>
        <v>0</v>
      </c>
      <c r="AA40" s="69">
        <f t="shared" si="5"/>
        <v>0</v>
      </c>
      <c r="AB40" s="69">
        <f t="shared" si="6"/>
        <v>0</v>
      </c>
      <c r="AC40" s="69">
        <f t="shared" si="14"/>
        <v>0</v>
      </c>
      <c r="AD40" s="79">
        <f t="shared" si="15"/>
        <v>0</v>
      </c>
      <c r="AE40" s="81" t="str">
        <f t="shared" si="7"/>
        <v/>
      </c>
    </row>
  </sheetData>
  <sheetProtection algorithmName="SHA-512" hashValue="zGd+QtzoMTqICjhjmWzqd7pTxJVu6TuACPpiXZQdF2FjJ7n4NRXIA59ZeAL8S2D3z06JnQQw6x/ekHhyD/hGMw==" saltValue="UFpgucDCn6uRndmRA/Zczw==" spinCount="100000" sheet="1" objects="1" scenarios="1"/>
  <mergeCells count="17">
    <mergeCell ref="Q3:S3"/>
    <mergeCell ref="V4:X4"/>
    <mergeCell ref="Y4:AA4"/>
    <mergeCell ref="V5:X9"/>
    <mergeCell ref="Y5:AA9"/>
    <mergeCell ref="V11:W11"/>
    <mergeCell ref="Q14:R14"/>
    <mergeCell ref="Q4:S4"/>
    <mergeCell ref="B14:D14"/>
    <mergeCell ref="B8:C8"/>
    <mergeCell ref="B6:D6"/>
    <mergeCell ref="B4:D4"/>
    <mergeCell ref="F4:K4"/>
    <mergeCell ref="F8:K8"/>
    <mergeCell ref="F9:G9"/>
    <mergeCell ref="B9:C9"/>
    <mergeCell ref="B5:D5"/>
  </mergeCells>
  <phoneticPr fontId="0" type="noConversion"/>
  <conditionalFormatting sqref="M16:M40">
    <cfRule type="expression" dxfId="8" priority="12">
      <formula>OR(C16&lt;&gt;"T",B16&lt;&gt;"R")=TRUE</formula>
    </cfRule>
  </conditionalFormatting>
  <conditionalFormatting sqref="F16:F40">
    <cfRule type="expression" dxfId="7" priority="8">
      <formula>C16&lt;&gt;"W"</formula>
    </cfRule>
  </conditionalFormatting>
  <conditionalFormatting sqref="J16:J40">
    <cfRule type="expression" dxfId="6" priority="7">
      <formula>OR(C16&lt;&gt;"W",I16&lt;&gt;"Et")=TRUE</formula>
    </cfRule>
  </conditionalFormatting>
  <conditionalFormatting sqref="H16:H40">
    <cfRule type="expression" dxfId="5" priority="6">
      <formula>C16="B"</formula>
    </cfRule>
  </conditionalFormatting>
  <conditionalFormatting sqref="I16:I40">
    <cfRule type="expression" dxfId="4" priority="5">
      <formula>C16="B"</formula>
    </cfRule>
  </conditionalFormatting>
  <conditionalFormatting sqref="K16:K40">
    <cfRule type="expression" dxfId="3" priority="4">
      <formula>C16="B"</formula>
    </cfRule>
  </conditionalFormatting>
  <conditionalFormatting sqref="L16:L40">
    <cfRule type="expression" dxfId="2" priority="3">
      <formula>C16="B"</formula>
    </cfRule>
  </conditionalFormatting>
  <conditionalFormatting sqref="F16:M40">
    <cfRule type="expression" dxfId="1" priority="2">
      <formula>OR($C16="LF",$C16="LS")=TRUE</formula>
    </cfRule>
  </conditionalFormatting>
  <conditionalFormatting sqref="N16:N40">
    <cfRule type="expression" dxfId="0" priority="1">
      <formula>AND($C16&lt;&gt;"LF",$C16&lt;&gt;"LS")=TRUE</formula>
    </cfRule>
  </conditionalFormatting>
  <dataValidations count="10">
    <dataValidation type="whole" operator="greaterThanOrEqual" allowBlank="1" showInputMessage="1" showErrorMessage="1" sqref="O16:R40" xr:uid="{00000000-0002-0000-0000-000000000000}">
      <formula1>0</formula1>
    </dataValidation>
    <dataValidation type="list" allowBlank="1" showInputMessage="1" showErrorMessage="1" sqref="K16:K40" xr:uid="{00000000-0002-0000-0000-000001000000}">
      <formula1>BuildingType</formula1>
    </dataValidation>
    <dataValidation type="list" allowBlank="1" showInputMessage="1" showErrorMessage="1" sqref="B16:B40" xr:uid="{00000000-0002-0000-0000-000002000000}">
      <formula1>"N,R"</formula1>
    </dataValidation>
    <dataValidation type="list" allowBlank="1" showInputMessage="1" showErrorMessage="1" sqref="X11" xr:uid="{00000000-0002-0000-0000-000003000000}">
      <formula1>"Pre,Post"</formula1>
    </dataValidation>
    <dataValidation type="list" allowBlank="1" showInputMessage="1" showErrorMessage="1" sqref="A16:A40" xr:uid="{00000000-0002-0000-0000-000004000000}">
      <formula1>MeasureCode</formula1>
    </dataValidation>
    <dataValidation type="list" allowBlank="1" showInputMessage="1" showErrorMessage="1" sqref="B14:D14" xr:uid="{00000000-0002-0000-0000-000005000000}">
      <formula1>"New Construction, Existing Building"</formula1>
    </dataValidation>
    <dataValidation type="list" allowBlank="1" showInputMessage="1" showErrorMessage="1" sqref="I16:I40" xr:uid="{00000000-0002-0000-0000-000006000000}">
      <formula1>INDIRECT(A16&amp;"_EffUnits")</formula1>
    </dataValidation>
    <dataValidation type="decimal" allowBlank="1" showInputMessage="1" showErrorMessage="1" errorTitle="Invalid Capacity Entered" error="The MBH capacity entered falls outside of the acceptable range for the selected Measue Code. Please review inputs." sqref="G16:G40" xr:uid="{00000000-0002-0000-0000-000007000000}">
      <formula1>VLOOKUP(A16,MeasureCode_Lookup,4,FALSE)</formula1>
      <formula2>VLOOKUP(A16,MeasureCode_Lookup,5,FALSE)</formula2>
    </dataValidation>
    <dataValidation type="list" allowBlank="1" showInputMessage="1" showErrorMessage="1" sqref="M16:M40" xr:uid="{00000000-0002-0000-0000-000008000000}">
      <formula1>INDIRECT(C16&amp;"_WHType_"&amp;B16)</formula1>
    </dataValidation>
    <dataValidation operator="greaterThanOrEqual" allowBlank="1" showInputMessage="1" showErrorMessage="1" sqref="N16:N40" xr:uid="{42F3A32D-326F-4226-A354-E3D71C3FFB72}"/>
  </dataValidations>
  <pageMargins left="0.75" right="0.75" top="1" bottom="1" header="0.5" footer="0.5"/>
  <pageSetup scale="7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180975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2</xdr:col>
                    <xdr:colOff>428625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10</xdr:row>
                    <xdr:rowOff>9525</xdr:rowOff>
                  </from>
                  <to>
                    <xdr:col>2</xdr:col>
                    <xdr:colOff>1162050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15"/>
  <sheetViews>
    <sheetView showGridLines="0" workbookViewId="0"/>
  </sheetViews>
  <sheetFormatPr defaultColWidth="8.85546875" defaultRowHeight="12.75" x14ac:dyDescent="0.2"/>
  <cols>
    <col min="1" max="1" width="8.28515625" style="60" bestFit="1" customWidth="1"/>
    <col min="2" max="2" width="5.28515625" style="60" bestFit="1" customWidth="1"/>
    <col min="3" max="3" width="43" style="60" bestFit="1" customWidth="1"/>
    <col min="4" max="4" width="12.140625" style="60" bestFit="1" customWidth="1"/>
    <col min="5" max="5" width="12.5703125" style="61" bestFit="1" customWidth="1"/>
    <col min="6" max="8" width="7.42578125" style="62" bestFit="1" customWidth="1"/>
    <col min="9" max="9" width="4.5703125" style="60" bestFit="1" customWidth="1"/>
    <col min="10" max="11" width="8.7109375" style="60" bestFit="1" customWidth="1"/>
    <col min="12" max="12" width="8.7109375" style="60" customWidth="1"/>
    <col min="13" max="13" width="8.28515625" style="60" bestFit="1" customWidth="1"/>
    <col min="14" max="16384" width="8.85546875" style="60"/>
  </cols>
  <sheetData>
    <row r="1" spans="1:13" ht="38.25" x14ac:dyDescent="0.2">
      <c r="A1" s="58" t="s">
        <v>74</v>
      </c>
      <c r="B1" s="58" t="s">
        <v>84</v>
      </c>
      <c r="C1" s="58" t="s">
        <v>73</v>
      </c>
      <c r="D1" s="58" t="s">
        <v>104</v>
      </c>
      <c r="E1" s="59" t="s">
        <v>105</v>
      </c>
      <c r="F1" s="58" t="s">
        <v>101</v>
      </c>
      <c r="G1" s="58" t="s">
        <v>102</v>
      </c>
      <c r="H1" s="58" t="s">
        <v>103</v>
      </c>
      <c r="I1" s="58" t="s">
        <v>71</v>
      </c>
      <c r="J1" s="58" t="s">
        <v>106</v>
      </c>
      <c r="K1" s="58" t="s">
        <v>107</v>
      </c>
      <c r="L1" s="58" t="s">
        <v>137</v>
      </c>
      <c r="M1" s="58" t="s">
        <v>8</v>
      </c>
    </row>
    <row r="2" spans="1:13" x14ac:dyDescent="0.2">
      <c r="A2" s="28" t="s">
        <v>75</v>
      </c>
      <c r="B2" s="28" t="s">
        <v>83</v>
      </c>
      <c r="C2" s="63" t="s">
        <v>86</v>
      </c>
      <c r="D2" s="28">
        <v>0.01</v>
      </c>
      <c r="E2" s="57">
        <v>75</v>
      </c>
      <c r="F2" s="27">
        <v>0.67</v>
      </c>
      <c r="G2" s="26">
        <v>0.64</v>
      </c>
      <c r="H2" s="26" t="s">
        <v>72</v>
      </c>
      <c r="I2" s="28">
        <v>1</v>
      </c>
      <c r="J2" s="38">
        <v>1.75</v>
      </c>
      <c r="K2" s="28" t="s">
        <v>108</v>
      </c>
      <c r="L2" s="28">
        <v>15</v>
      </c>
      <c r="M2" s="28">
        <v>87</v>
      </c>
    </row>
    <row r="3" spans="1:13" x14ac:dyDescent="0.2">
      <c r="A3" s="28" t="s">
        <v>76</v>
      </c>
      <c r="B3" s="28" t="s">
        <v>83</v>
      </c>
      <c r="C3" s="63" t="s">
        <v>86</v>
      </c>
      <c r="D3" s="28">
        <v>0.01</v>
      </c>
      <c r="E3" s="57">
        <v>75</v>
      </c>
      <c r="F3" s="31">
        <v>0.87</v>
      </c>
      <c r="G3" s="28">
        <v>0.81</v>
      </c>
      <c r="H3" s="28" t="s">
        <v>72</v>
      </c>
      <c r="I3" s="28">
        <v>2</v>
      </c>
      <c r="J3" s="38">
        <v>3.5</v>
      </c>
      <c r="K3" s="28" t="s">
        <v>108</v>
      </c>
      <c r="L3" s="28">
        <v>15</v>
      </c>
      <c r="M3" s="28">
        <v>87</v>
      </c>
    </row>
    <row r="4" spans="1:13" x14ac:dyDescent="0.2">
      <c r="A4" s="28" t="s">
        <v>77</v>
      </c>
      <c r="B4" s="28" t="s">
        <v>83</v>
      </c>
      <c r="C4" s="63" t="s">
        <v>87</v>
      </c>
      <c r="D4" s="28">
        <v>75.010000000000005</v>
      </c>
      <c r="E4" s="57">
        <v>105</v>
      </c>
      <c r="F4" s="31" t="s">
        <v>72</v>
      </c>
      <c r="G4" s="28">
        <v>0.64</v>
      </c>
      <c r="H4" s="31">
        <v>0.82</v>
      </c>
      <c r="I4" s="28">
        <v>1</v>
      </c>
      <c r="J4" s="38">
        <v>1.75</v>
      </c>
      <c r="K4" s="28" t="s">
        <v>108</v>
      </c>
      <c r="L4" s="28">
        <v>15</v>
      </c>
      <c r="M4" s="28">
        <v>87</v>
      </c>
    </row>
    <row r="5" spans="1:13" x14ac:dyDescent="0.2">
      <c r="A5" s="28" t="s">
        <v>78</v>
      </c>
      <c r="B5" s="28" t="s">
        <v>83</v>
      </c>
      <c r="C5" s="63" t="s">
        <v>87</v>
      </c>
      <c r="D5" s="28">
        <v>75.010000000000005</v>
      </c>
      <c r="E5" s="57">
        <v>105</v>
      </c>
      <c r="F5" s="31" t="s">
        <v>72</v>
      </c>
      <c r="G5" s="28">
        <v>0.85</v>
      </c>
      <c r="H5" s="31">
        <v>0.9</v>
      </c>
      <c r="I5" s="28">
        <v>2</v>
      </c>
      <c r="J5" s="38">
        <v>3.5</v>
      </c>
      <c r="K5" s="28" t="s">
        <v>108</v>
      </c>
      <c r="L5" s="28">
        <v>15</v>
      </c>
      <c r="M5" s="28">
        <v>87</v>
      </c>
    </row>
    <row r="6" spans="1:13" x14ac:dyDescent="0.2">
      <c r="A6" s="28" t="s">
        <v>79</v>
      </c>
      <c r="B6" s="28" t="s">
        <v>83</v>
      </c>
      <c r="C6" s="63" t="s">
        <v>88</v>
      </c>
      <c r="D6" s="28">
        <v>105.01</v>
      </c>
      <c r="E6" s="57">
        <v>999999</v>
      </c>
      <c r="F6" s="27" t="s">
        <v>72</v>
      </c>
      <c r="G6" s="26" t="s">
        <v>72</v>
      </c>
      <c r="H6" s="27">
        <v>0.82</v>
      </c>
      <c r="I6" s="28">
        <v>1</v>
      </c>
      <c r="J6" s="38">
        <v>1.75</v>
      </c>
      <c r="K6" s="28" t="s">
        <v>108</v>
      </c>
      <c r="L6" s="28">
        <v>15</v>
      </c>
      <c r="M6" s="28">
        <v>87</v>
      </c>
    </row>
    <row r="7" spans="1:13" x14ac:dyDescent="0.2">
      <c r="A7" s="28" t="s">
        <v>80</v>
      </c>
      <c r="B7" s="28" t="s">
        <v>83</v>
      </c>
      <c r="C7" s="63" t="s">
        <v>88</v>
      </c>
      <c r="D7" s="28">
        <v>105.01</v>
      </c>
      <c r="E7" s="57">
        <v>999999</v>
      </c>
      <c r="F7" s="27" t="s">
        <v>72</v>
      </c>
      <c r="G7" s="26" t="s">
        <v>72</v>
      </c>
      <c r="H7" s="27">
        <v>0.92</v>
      </c>
      <c r="I7" s="28">
        <v>2</v>
      </c>
      <c r="J7" s="38">
        <v>3.5</v>
      </c>
      <c r="K7" s="28" t="s">
        <v>108</v>
      </c>
      <c r="L7" s="28">
        <v>15</v>
      </c>
      <c r="M7" s="28">
        <v>87</v>
      </c>
    </row>
    <row r="8" spans="1:13" x14ac:dyDescent="0.2">
      <c r="A8" s="28" t="s">
        <v>81</v>
      </c>
      <c r="B8" s="28" t="s">
        <v>82</v>
      </c>
      <c r="C8" s="63" t="s">
        <v>89</v>
      </c>
      <c r="D8" s="28">
        <v>0.01</v>
      </c>
      <c r="E8" s="57">
        <v>199.99999</v>
      </c>
      <c r="F8" s="27">
        <v>0.82</v>
      </c>
      <c r="G8" s="27">
        <v>0.81</v>
      </c>
      <c r="H8" s="27">
        <v>0.9</v>
      </c>
      <c r="I8" s="28" t="s">
        <v>72</v>
      </c>
      <c r="J8" s="38">
        <v>300</v>
      </c>
      <c r="K8" s="28" t="s">
        <v>109</v>
      </c>
      <c r="L8" s="28">
        <v>20</v>
      </c>
      <c r="M8" s="28">
        <v>87</v>
      </c>
    </row>
    <row r="9" spans="1:13" x14ac:dyDescent="0.2">
      <c r="A9" s="28" t="s">
        <v>85</v>
      </c>
      <c r="B9" s="28" t="s">
        <v>82</v>
      </c>
      <c r="C9" s="63" t="s">
        <v>90</v>
      </c>
      <c r="D9" s="28">
        <v>200</v>
      </c>
      <c r="E9" s="57">
        <v>999999</v>
      </c>
      <c r="F9" s="27" t="s">
        <v>72</v>
      </c>
      <c r="G9" s="27" t="s">
        <v>72</v>
      </c>
      <c r="H9" s="27">
        <v>0.9</v>
      </c>
      <c r="I9" s="28" t="s">
        <v>72</v>
      </c>
      <c r="J9" s="38">
        <v>300</v>
      </c>
      <c r="K9" s="28" t="s">
        <v>109</v>
      </c>
      <c r="L9" s="28">
        <v>20</v>
      </c>
      <c r="M9" s="28">
        <v>87</v>
      </c>
    </row>
    <row r="10" spans="1:13" x14ac:dyDescent="0.2">
      <c r="A10" s="28" t="s">
        <v>114</v>
      </c>
      <c r="B10" s="28" t="s">
        <v>115</v>
      </c>
      <c r="C10" s="63" t="s">
        <v>117</v>
      </c>
      <c r="D10" s="28">
        <v>0.01</v>
      </c>
      <c r="E10" s="57">
        <v>100</v>
      </c>
      <c r="F10" s="71" t="s">
        <v>72</v>
      </c>
      <c r="G10" s="71" t="s">
        <v>72</v>
      </c>
      <c r="H10" s="71" t="s">
        <v>72</v>
      </c>
      <c r="I10" s="71" t="s">
        <v>72</v>
      </c>
      <c r="J10" s="72">
        <v>35</v>
      </c>
      <c r="K10" s="28" t="s">
        <v>108</v>
      </c>
      <c r="L10" s="28">
        <v>15</v>
      </c>
      <c r="M10" s="28">
        <v>87</v>
      </c>
    </row>
    <row r="11" spans="1:13" x14ac:dyDescent="0.2">
      <c r="A11" s="28" t="s">
        <v>116</v>
      </c>
      <c r="B11" s="28" t="s">
        <v>115</v>
      </c>
      <c r="C11" s="63" t="s">
        <v>118</v>
      </c>
      <c r="D11" s="28">
        <v>100.01</v>
      </c>
      <c r="E11" s="57">
        <v>999999</v>
      </c>
      <c r="F11" s="71" t="s">
        <v>72</v>
      </c>
      <c r="G11" s="71" t="s">
        <v>72</v>
      </c>
      <c r="H11" s="71" t="s">
        <v>72</v>
      </c>
      <c r="I11" s="71" t="s">
        <v>72</v>
      </c>
      <c r="J11" s="72">
        <v>17</v>
      </c>
      <c r="K11" s="28" t="s">
        <v>108</v>
      </c>
      <c r="L11" s="28">
        <v>15</v>
      </c>
      <c r="M11" s="28">
        <v>87</v>
      </c>
    </row>
    <row r="12" spans="1:13" x14ac:dyDescent="0.2">
      <c r="A12" s="28" t="s">
        <v>144</v>
      </c>
      <c r="B12" s="28" t="s">
        <v>148</v>
      </c>
      <c r="C12" s="63" t="s">
        <v>149</v>
      </c>
      <c r="D12" s="57">
        <v>0</v>
      </c>
      <c r="E12" s="57">
        <v>0</v>
      </c>
      <c r="F12" s="71" t="s">
        <v>72</v>
      </c>
      <c r="G12" s="71" t="s">
        <v>72</v>
      </c>
      <c r="H12" s="71" t="s">
        <v>72</v>
      </c>
      <c r="I12" s="28">
        <v>1</v>
      </c>
      <c r="J12" s="72">
        <v>2</v>
      </c>
      <c r="K12" s="28" t="s">
        <v>109</v>
      </c>
      <c r="L12" s="28">
        <v>10</v>
      </c>
      <c r="M12" s="28">
        <v>252</v>
      </c>
    </row>
    <row r="13" spans="1:13" x14ac:dyDescent="0.2">
      <c r="A13" s="28" t="s">
        <v>145</v>
      </c>
      <c r="B13" s="28" t="s">
        <v>148</v>
      </c>
      <c r="C13" s="63" t="s">
        <v>149</v>
      </c>
      <c r="D13" s="57">
        <v>0</v>
      </c>
      <c r="E13" s="57">
        <v>0</v>
      </c>
      <c r="F13" s="71" t="s">
        <v>72</v>
      </c>
      <c r="G13" s="71" t="s">
        <v>72</v>
      </c>
      <c r="H13" s="71" t="s">
        <v>72</v>
      </c>
      <c r="I13" s="28">
        <v>2</v>
      </c>
      <c r="J13" s="72">
        <v>4</v>
      </c>
      <c r="K13" s="28" t="s">
        <v>109</v>
      </c>
      <c r="L13" s="28">
        <v>10</v>
      </c>
      <c r="M13" s="28">
        <v>252</v>
      </c>
    </row>
    <row r="14" spans="1:13" x14ac:dyDescent="0.2">
      <c r="A14" s="28" t="s">
        <v>146</v>
      </c>
      <c r="B14" s="28" t="s">
        <v>161</v>
      </c>
      <c r="C14" s="63" t="s">
        <v>150</v>
      </c>
      <c r="D14" s="57">
        <v>0</v>
      </c>
      <c r="E14" s="57">
        <v>0</v>
      </c>
      <c r="F14" s="71" t="s">
        <v>72</v>
      </c>
      <c r="G14" s="71" t="s">
        <v>72</v>
      </c>
      <c r="H14" s="71" t="s">
        <v>72</v>
      </c>
      <c r="I14" s="28">
        <v>1</v>
      </c>
      <c r="J14" s="72">
        <v>10</v>
      </c>
      <c r="K14" s="28" t="s">
        <v>109</v>
      </c>
      <c r="L14" s="28">
        <v>10</v>
      </c>
      <c r="M14" s="28">
        <v>252</v>
      </c>
    </row>
    <row r="15" spans="1:13" x14ac:dyDescent="0.2">
      <c r="A15" s="28" t="s">
        <v>147</v>
      </c>
      <c r="B15" s="28" t="s">
        <v>161</v>
      </c>
      <c r="C15" s="63" t="s">
        <v>150</v>
      </c>
      <c r="D15" s="57">
        <v>0</v>
      </c>
      <c r="E15" s="57">
        <v>0</v>
      </c>
      <c r="F15" s="71" t="s">
        <v>72</v>
      </c>
      <c r="G15" s="71" t="s">
        <v>72</v>
      </c>
      <c r="H15" s="71" t="s">
        <v>72</v>
      </c>
      <c r="I15" s="28">
        <v>2</v>
      </c>
      <c r="J15" s="72">
        <v>15</v>
      </c>
      <c r="K15" s="28" t="s">
        <v>109</v>
      </c>
      <c r="L15" s="28">
        <v>10</v>
      </c>
      <c r="M15" s="28">
        <v>252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28"/>
  <sheetViews>
    <sheetView showGridLines="0" workbookViewId="0"/>
  </sheetViews>
  <sheetFormatPr defaultColWidth="8.85546875" defaultRowHeight="12.75" x14ac:dyDescent="0.2"/>
  <cols>
    <col min="1" max="1" width="33.42578125" style="29" bestFit="1" customWidth="1"/>
    <col min="2" max="2" width="11.140625" style="29" bestFit="1" customWidth="1"/>
    <col min="3" max="3" width="8.85546875" style="29"/>
    <col min="4" max="13" width="14.7109375" style="29" bestFit="1" customWidth="1"/>
    <col min="14" max="14" width="8.85546875" style="29"/>
    <col min="15" max="15" width="12.28515625" style="29" bestFit="1" customWidth="1"/>
    <col min="16" max="16384" width="8.85546875" style="29"/>
  </cols>
  <sheetData>
    <row r="1" spans="1:15" ht="38.25" x14ac:dyDescent="0.2">
      <c r="A1" s="73" t="s">
        <v>44</v>
      </c>
      <c r="B1" s="74" t="s">
        <v>58</v>
      </c>
      <c r="D1" s="75" t="s">
        <v>93</v>
      </c>
      <c r="E1" s="75" t="s">
        <v>94</v>
      </c>
      <c r="F1" s="75" t="s">
        <v>95</v>
      </c>
      <c r="G1" s="75" t="s">
        <v>96</v>
      </c>
      <c r="H1" s="75" t="s">
        <v>97</v>
      </c>
      <c r="I1" s="75" t="s">
        <v>98</v>
      </c>
      <c r="J1" s="75" t="s">
        <v>99</v>
      </c>
      <c r="K1" s="75" t="s">
        <v>100</v>
      </c>
      <c r="L1" s="75" t="s">
        <v>121</v>
      </c>
      <c r="M1" s="75" t="s">
        <v>120</v>
      </c>
      <c r="O1" s="76" t="s">
        <v>132</v>
      </c>
    </row>
    <row r="2" spans="1:15" x14ac:dyDescent="0.2">
      <c r="A2" s="30" t="s">
        <v>45</v>
      </c>
      <c r="B2" s="55">
        <v>7</v>
      </c>
      <c r="D2" s="34" t="s">
        <v>69</v>
      </c>
      <c r="E2" s="34" t="s">
        <v>69</v>
      </c>
      <c r="F2" s="35" t="s">
        <v>91</v>
      </c>
      <c r="G2" s="35" t="s">
        <v>91</v>
      </c>
      <c r="H2" s="35" t="s">
        <v>70</v>
      </c>
      <c r="I2" s="35" t="s">
        <v>70</v>
      </c>
      <c r="J2" s="35" t="s">
        <v>69</v>
      </c>
      <c r="K2" s="35" t="s">
        <v>70</v>
      </c>
      <c r="O2" s="35" t="s">
        <v>124</v>
      </c>
    </row>
    <row r="3" spans="1:15" x14ac:dyDescent="0.2">
      <c r="A3" s="30" t="s">
        <v>46</v>
      </c>
      <c r="B3" s="55">
        <v>4.4000000000000004</v>
      </c>
      <c r="D3" s="34" t="s">
        <v>91</v>
      </c>
      <c r="E3" s="34" t="s">
        <v>91</v>
      </c>
      <c r="F3" s="35" t="s">
        <v>70</v>
      </c>
      <c r="G3" s="35" t="s">
        <v>70</v>
      </c>
      <c r="H3" s="33"/>
      <c r="I3" s="33"/>
      <c r="J3" s="34" t="s">
        <v>91</v>
      </c>
      <c r="K3" s="33"/>
      <c r="O3" s="30" t="s">
        <v>123</v>
      </c>
    </row>
    <row r="4" spans="1:15" x14ac:dyDescent="0.2">
      <c r="A4" s="30" t="s">
        <v>47</v>
      </c>
      <c r="B4" s="55">
        <v>39.200000000000003</v>
      </c>
      <c r="D4" s="33"/>
      <c r="E4" s="33"/>
      <c r="F4" s="33"/>
      <c r="G4" s="33"/>
      <c r="H4" s="33"/>
      <c r="I4" s="33"/>
      <c r="J4" s="34" t="s">
        <v>70</v>
      </c>
      <c r="K4" s="33"/>
    </row>
    <row r="5" spans="1:15" x14ac:dyDescent="0.2">
      <c r="A5" s="30" t="s">
        <v>48</v>
      </c>
      <c r="B5" s="55">
        <v>23.7</v>
      </c>
    </row>
    <row r="6" spans="1:15" x14ac:dyDescent="0.2">
      <c r="A6" s="32" t="s">
        <v>134</v>
      </c>
      <c r="B6" s="55">
        <v>34.299999999999997</v>
      </c>
    </row>
    <row r="7" spans="1:15" x14ac:dyDescent="0.2">
      <c r="A7" s="32" t="s">
        <v>135</v>
      </c>
      <c r="B7" s="55">
        <v>3.9</v>
      </c>
    </row>
    <row r="8" spans="1:15" x14ac:dyDescent="0.2">
      <c r="A8" s="30" t="s">
        <v>49</v>
      </c>
      <c r="B8" s="55">
        <v>26.5</v>
      </c>
    </row>
    <row r="9" spans="1:15" x14ac:dyDescent="0.2">
      <c r="A9" s="30" t="s">
        <v>136</v>
      </c>
      <c r="B9" s="55">
        <v>2.5</v>
      </c>
    </row>
    <row r="10" spans="1:15" x14ac:dyDescent="0.2">
      <c r="A10" s="30" t="s">
        <v>133</v>
      </c>
      <c r="B10" s="55">
        <v>14.1</v>
      </c>
    </row>
    <row r="11" spans="1:15" x14ac:dyDescent="0.2">
      <c r="A11" s="30" t="s">
        <v>50</v>
      </c>
      <c r="B11" s="55">
        <v>4.8</v>
      </c>
    </row>
    <row r="12" spans="1:15" x14ac:dyDescent="0.2">
      <c r="A12" s="30" t="s">
        <v>51</v>
      </c>
      <c r="B12" s="55">
        <v>2.1</v>
      </c>
    </row>
    <row r="13" spans="1:15" x14ac:dyDescent="0.2">
      <c r="A13" s="30" t="s">
        <v>52</v>
      </c>
      <c r="B13" s="55">
        <v>21.4</v>
      </c>
    </row>
    <row r="14" spans="1:15" x14ac:dyDescent="0.2">
      <c r="A14" s="30" t="s">
        <v>53</v>
      </c>
      <c r="B14" s="55">
        <v>0.9</v>
      </c>
    </row>
    <row r="15" spans="1:15" x14ac:dyDescent="0.2">
      <c r="A15" s="30" t="s">
        <v>54</v>
      </c>
      <c r="B15" s="55">
        <v>15</v>
      </c>
    </row>
    <row r="16" spans="1:15" x14ac:dyDescent="0.2">
      <c r="A16" s="30" t="s">
        <v>55</v>
      </c>
      <c r="B16" s="55">
        <v>2.9</v>
      </c>
    </row>
    <row r="17" spans="1:3" x14ac:dyDescent="0.2">
      <c r="A17" s="30" t="s">
        <v>56</v>
      </c>
      <c r="B17" s="55">
        <v>2.2999999999999998</v>
      </c>
    </row>
    <row r="19" spans="1:3" x14ac:dyDescent="0.2">
      <c r="A19" s="132" t="s">
        <v>151</v>
      </c>
      <c r="B19" s="132"/>
    </row>
    <row r="20" spans="1:3" x14ac:dyDescent="0.2">
      <c r="A20" s="90" t="s">
        <v>152</v>
      </c>
      <c r="B20" s="92">
        <v>2.2000000000000002</v>
      </c>
      <c r="C20" s="29" t="s">
        <v>158</v>
      </c>
    </row>
    <row r="21" spans="1:3" x14ac:dyDescent="0.2">
      <c r="A21" s="90" t="s">
        <v>153</v>
      </c>
      <c r="B21" s="92">
        <v>2.5</v>
      </c>
      <c r="C21" s="29" t="s">
        <v>158</v>
      </c>
    </row>
    <row r="22" spans="1:3" x14ac:dyDescent="0.2">
      <c r="A22" s="90" t="s">
        <v>165</v>
      </c>
      <c r="B22" s="92">
        <v>30</v>
      </c>
      <c r="C22" s="29" t="s">
        <v>167</v>
      </c>
    </row>
    <row r="23" spans="1:3" x14ac:dyDescent="0.2">
      <c r="A23" s="90" t="s">
        <v>166</v>
      </c>
      <c r="B23" s="92">
        <v>20</v>
      </c>
      <c r="C23" s="89" t="s">
        <v>167</v>
      </c>
    </row>
    <row r="24" spans="1:3" x14ac:dyDescent="0.2">
      <c r="A24" s="90" t="s">
        <v>154</v>
      </c>
      <c r="B24" s="30">
        <v>260</v>
      </c>
      <c r="C24" s="89" t="s">
        <v>159</v>
      </c>
    </row>
    <row r="25" spans="1:3" x14ac:dyDescent="0.2">
      <c r="A25" s="90" t="s">
        <v>155</v>
      </c>
      <c r="B25" s="30">
        <v>365</v>
      </c>
      <c r="C25" s="89" t="s">
        <v>159</v>
      </c>
    </row>
    <row r="26" spans="1:3" x14ac:dyDescent="0.2">
      <c r="A26" s="90" t="s">
        <v>156</v>
      </c>
      <c r="B26" s="30">
        <v>25</v>
      </c>
      <c r="C26" s="89" t="s">
        <v>160</v>
      </c>
    </row>
    <row r="27" spans="1:3" x14ac:dyDescent="0.2">
      <c r="A27" s="90" t="s">
        <v>157</v>
      </c>
      <c r="B27" s="30">
        <v>50</v>
      </c>
      <c r="C27" s="89" t="s">
        <v>160</v>
      </c>
    </row>
    <row r="28" spans="1:3" x14ac:dyDescent="0.2">
      <c r="A28" s="90" t="s">
        <v>162</v>
      </c>
      <c r="B28" s="91">
        <v>0.8</v>
      </c>
    </row>
  </sheetData>
  <mergeCells count="1">
    <mergeCell ref="A19:B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26"/>
  <sheetViews>
    <sheetView workbookViewId="0"/>
  </sheetViews>
  <sheetFormatPr defaultRowHeight="12.75" x14ac:dyDescent="0.2"/>
  <cols>
    <col min="1" max="3" width="11.7109375" customWidth="1"/>
    <col min="4" max="5" width="12.28515625" bestFit="1" customWidth="1"/>
    <col min="6" max="9" width="11.7109375" customWidth="1"/>
    <col min="10" max="10" width="15.28515625" bestFit="1" customWidth="1"/>
    <col min="11" max="11" width="12.42578125" bestFit="1" customWidth="1"/>
    <col min="12" max="12" width="9" bestFit="1" customWidth="1"/>
    <col min="13" max="13" width="10.28515625" bestFit="1" customWidth="1"/>
    <col min="14" max="14" width="11.140625" bestFit="1" customWidth="1"/>
    <col min="15" max="16" width="9.85546875" bestFit="1" customWidth="1"/>
    <col min="17" max="17" width="10.42578125" bestFit="1" customWidth="1"/>
    <col min="18" max="18" width="7.71093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11" customWidth="1"/>
    <col min="24" max="24" width="24.28515625" bestFit="1" customWidth="1"/>
  </cols>
  <sheetData>
    <row r="1" spans="1:24" s="7" customFormat="1" ht="51" x14ac:dyDescent="0.2">
      <c r="A1" s="6" t="s">
        <v>8</v>
      </c>
      <c r="B1" s="7" t="s">
        <v>9</v>
      </c>
      <c r="C1" s="7" t="s">
        <v>10</v>
      </c>
      <c r="D1" s="7" t="s">
        <v>11</v>
      </c>
      <c r="E1" s="6" t="s">
        <v>12</v>
      </c>
      <c r="F1" s="8" t="s">
        <v>20</v>
      </c>
      <c r="G1" s="8" t="s">
        <v>21</v>
      </c>
      <c r="H1" s="7" t="s">
        <v>13</v>
      </c>
      <c r="I1" s="7" t="s">
        <v>26</v>
      </c>
      <c r="J1" s="7" t="s">
        <v>14</v>
      </c>
      <c r="K1" s="7" t="s">
        <v>15</v>
      </c>
      <c r="L1" s="7" t="s">
        <v>5</v>
      </c>
      <c r="M1" s="6" t="s">
        <v>16</v>
      </c>
      <c r="N1" s="6" t="s">
        <v>17</v>
      </c>
      <c r="O1" s="8" t="s">
        <v>22</v>
      </c>
      <c r="P1" s="8" t="s">
        <v>23</v>
      </c>
      <c r="Q1" s="7" t="s">
        <v>24</v>
      </c>
      <c r="R1" s="7" t="s">
        <v>25</v>
      </c>
      <c r="S1" s="29" t="s">
        <v>168</v>
      </c>
      <c r="T1" s="29" t="s">
        <v>169</v>
      </c>
      <c r="U1" s="29" t="s">
        <v>170</v>
      </c>
      <c r="V1" s="29" t="s">
        <v>171</v>
      </c>
      <c r="W1" s="29" t="s">
        <v>175</v>
      </c>
      <c r="X1" s="29" t="s">
        <v>172</v>
      </c>
    </row>
    <row r="2" spans="1:24" x14ac:dyDescent="0.2">
      <c r="A2" t="str">
        <f>IF(Worksheet!C16="LF",252,IF(Worksheet!C16="LS",252,IF(ISBLANK(Worksheet!O16)=FALSE,IF(ISBLANK(Worksheet!F16)=FALSE,IF(Worksheet!F16&gt;50,88,87),87),"")))</f>
        <v/>
      </c>
      <c r="B2" t="str">
        <f>IF(ISBLANK(Worksheet!D16) = FALSE,Worksheet!D16,"")</f>
        <v/>
      </c>
      <c r="C2" t="str">
        <f>IF(ISBLANK(Worksheet!E16) = FALSE,Worksheet!E16,"")</f>
        <v/>
      </c>
      <c r="D2" t="str">
        <f>IF(ISBLANK(Worksheet!F16)=FALSE,Worksheet!F16,IF(ISBLANK(Worksheet!G16)=FALSE,Worksheet!G16,""))</f>
        <v/>
      </c>
      <c r="E2" t="str">
        <f>IF(ISBLANK(Worksheet!F16)=FALSE,"Gallons",IF(ISBLANK(Worksheet!G16)= FALSE,"MBH",""))</f>
        <v/>
      </c>
      <c r="H2" t="str">
        <f>IF(Worksheet!Q16&gt;0,Worksheet!Q16,"")</f>
        <v/>
      </c>
      <c r="I2" t="str">
        <f>IF(ISBLANK(Worksheet!O16)=FALSE,Worksheet!O16,"")</f>
        <v/>
      </c>
      <c r="J2" t="str">
        <f>IFERROR(Worksheet!Y16/I2,"")</f>
        <v/>
      </c>
      <c r="K2" t="str">
        <f>IFERROR(Worksheet!AA16/I2,"")</f>
        <v/>
      </c>
      <c r="L2" t="str">
        <f>IFERROR(Worksheet!AC16/I2,"")</f>
        <v/>
      </c>
      <c r="M2">
        <f>IFERROR(IF(ISBLANK(Worksheet!U16)=FALSE, Worksheet!U16,"")/I2,0)</f>
        <v>0</v>
      </c>
      <c r="N2">
        <f>IFERROR(IF(ISBLANK(Worksheet!W16)=FALSE, Worksheet!W16,"")/I2,0)</f>
        <v>0</v>
      </c>
      <c r="O2" t="str">
        <f>IF(ISBLANK(Worksheet!H16)=FALSE, Worksheet!H16,"")</f>
        <v/>
      </c>
      <c r="P2" t="str">
        <f>IF(ISBLANK(Worksheet!I16)=FALSE, Worksheet!I16,"")</f>
        <v/>
      </c>
      <c r="R2" t="str">
        <f>IF(ISBLANK(Worksheet!P16)=FALSE,Worksheet!P16,"")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s="93">
        <f>IFERROR(Worksheet!R16,"")</f>
        <v>0</v>
      </c>
    </row>
    <row r="3" spans="1:24" x14ac:dyDescent="0.2">
      <c r="A3" t="str">
        <f>IF(Worksheet!C17="LF",252,IF(Worksheet!C17="LS",252,IF(ISBLANK(Worksheet!O17)=FALSE,IF(ISBLANK(Worksheet!F17)=FALSE,IF(Worksheet!F17&gt;50,88,87),87),"")))</f>
        <v/>
      </c>
      <c r="B3" t="str">
        <f>IF(ISBLANK(Worksheet!D17) = FALSE,Worksheet!D17,"")</f>
        <v/>
      </c>
      <c r="C3" t="str">
        <f>IF(ISBLANK(Worksheet!E17) = FALSE,Worksheet!E17,"")</f>
        <v/>
      </c>
      <c r="D3" t="str">
        <f>IF(ISBLANK(Worksheet!F17)=FALSE,Worksheet!F17,IF(ISBLANK(Worksheet!G17)=FALSE,Worksheet!G17,""))</f>
        <v/>
      </c>
      <c r="E3" t="str">
        <f>IF(ISBLANK(Worksheet!F17)=FALSE,"Gallons",IF(ISBLANK(Worksheet!G17)= FALSE,"MBH",""))</f>
        <v/>
      </c>
      <c r="H3" t="str">
        <f>IF(Worksheet!Q17&gt;0,Worksheet!Q17,"")</f>
        <v/>
      </c>
      <c r="I3" t="str">
        <f>IF(ISBLANK(Worksheet!O17)=FALSE,Worksheet!O17,"")</f>
        <v/>
      </c>
      <c r="J3" t="str">
        <f>IFERROR(Worksheet!Y17/I3,"")</f>
        <v/>
      </c>
      <c r="K3" t="str">
        <f>IFERROR(Worksheet!AA17/I3,"")</f>
        <v/>
      </c>
      <c r="L3" t="str">
        <f>IFERROR(Worksheet!AC17/I3,"")</f>
        <v/>
      </c>
      <c r="M3">
        <f>IFERROR(IF(ISBLANK(Worksheet!U17)=FALSE, Worksheet!U17,"")/I3,0)</f>
        <v>0</v>
      </c>
      <c r="N3">
        <f>IFERROR(IF(ISBLANK(Worksheet!W17)=FALSE, Worksheet!W17,"")/I3,0)</f>
        <v>0</v>
      </c>
      <c r="O3" t="str">
        <f>IF(ISBLANK(Worksheet!H17)=FALSE, Worksheet!H17,"")</f>
        <v/>
      </c>
      <c r="P3" t="str">
        <f>IF(ISBLANK(Worksheet!I17)=FALSE, Worksheet!I17,"")</f>
        <v/>
      </c>
      <c r="R3" t="str">
        <f>IF(ISBLANK(Worksheet!P17)=FALSE,Worksheet!P17,"")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s="93">
        <f>IFERROR(Worksheet!R17,"")</f>
        <v>0</v>
      </c>
    </row>
    <row r="4" spans="1:24" x14ac:dyDescent="0.2">
      <c r="A4" t="str">
        <f>IF(Worksheet!C18="LF",252,IF(Worksheet!C18="LS",252,IF(ISBLANK(Worksheet!O18)=FALSE,IF(ISBLANK(Worksheet!F18)=FALSE,IF(Worksheet!F18&gt;50,88,87),87),"")))</f>
        <v/>
      </c>
      <c r="B4" t="str">
        <f>IF(ISBLANK(Worksheet!D18) = FALSE,Worksheet!D18,"")</f>
        <v/>
      </c>
      <c r="C4" t="str">
        <f>IF(ISBLANK(Worksheet!E18) = FALSE,Worksheet!E18,"")</f>
        <v/>
      </c>
      <c r="D4" t="str">
        <f>IF(ISBLANK(Worksheet!F18)=FALSE,Worksheet!F18,IF(ISBLANK(Worksheet!G18)=FALSE,Worksheet!G18,""))</f>
        <v/>
      </c>
      <c r="E4" t="str">
        <f>IF(ISBLANK(Worksheet!F18)=FALSE,"Gallons",IF(ISBLANK(Worksheet!G18)= FALSE,"MBH",""))</f>
        <v/>
      </c>
      <c r="H4" t="str">
        <f>IF(Worksheet!Q18&gt;0,Worksheet!Q18,"")</f>
        <v/>
      </c>
      <c r="I4" t="str">
        <f>IF(ISBLANK(Worksheet!O18)=FALSE,Worksheet!O18,"")</f>
        <v/>
      </c>
      <c r="J4" t="str">
        <f>IFERROR(Worksheet!Y18/I4,"")</f>
        <v/>
      </c>
      <c r="K4" t="str">
        <f>IFERROR(Worksheet!AA18/I4,"")</f>
        <v/>
      </c>
      <c r="L4" t="str">
        <f>IFERROR(Worksheet!AC18/I4,"")</f>
        <v/>
      </c>
      <c r="M4">
        <f>IFERROR(IF(ISBLANK(Worksheet!U18)=FALSE, Worksheet!U18,"")/I4,0)</f>
        <v>0</v>
      </c>
      <c r="N4">
        <f>IFERROR(IF(ISBLANK(Worksheet!W18)=FALSE, Worksheet!W18,"")/I4,0)</f>
        <v>0</v>
      </c>
      <c r="O4" t="str">
        <f>IF(ISBLANK(Worksheet!H18)=FALSE, Worksheet!H18,"")</f>
        <v/>
      </c>
      <c r="P4" t="str">
        <f>IF(ISBLANK(Worksheet!I18)=FALSE, Worksheet!I18,"")</f>
        <v/>
      </c>
      <c r="R4" t="str">
        <f>IF(ISBLANK(Worksheet!P18)=FALSE,Worksheet!P18,"")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s="93">
        <f>IFERROR(Worksheet!R18,"")</f>
        <v>0</v>
      </c>
    </row>
    <row r="5" spans="1:24" x14ac:dyDescent="0.2">
      <c r="A5" t="str">
        <f>IF(Worksheet!C19="LF",252,IF(Worksheet!C19="LS",252,IF(ISBLANK(Worksheet!O19)=FALSE,IF(ISBLANK(Worksheet!F19)=FALSE,IF(Worksheet!F19&gt;50,88,87),87),"")))</f>
        <v/>
      </c>
      <c r="B5" t="str">
        <f>IF(ISBLANK(Worksheet!D19) = FALSE,Worksheet!D19,"")</f>
        <v/>
      </c>
      <c r="C5" t="str">
        <f>IF(ISBLANK(Worksheet!E19) = FALSE,Worksheet!E19,"")</f>
        <v/>
      </c>
      <c r="D5" t="str">
        <f>IF(ISBLANK(Worksheet!F19)=FALSE,Worksheet!F19,IF(ISBLANK(Worksheet!G19)=FALSE,Worksheet!G19,""))</f>
        <v/>
      </c>
      <c r="E5" t="str">
        <f>IF(ISBLANK(Worksheet!F19)=FALSE,"Gallons",IF(ISBLANK(Worksheet!G19)= FALSE,"MBH",""))</f>
        <v/>
      </c>
      <c r="H5" t="str">
        <f>IF(Worksheet!Q19&gt;0,Worksheet!Q19,"")</f>
        <v/>
      </c>
      <c r="I5" t="str">
        <f>IF(ISBLANK(Worksheet!O19)=FALSE,Worksheet!O19,"")</f>
        <v/>
      </c>
      <c r="J5" t="str">
        <f>IFERROR(Worksheet!Y19/I5,"")</f>
        <v/>
      </c>
      <c r="K5" t="str">
        <f>IFERROR(Worksheet!AA19/I5,"")</f>
        <v/>
      </c>
      <c r="L5" t="str">
        <f>IFERROR(Worksheet!AC19/I5,"")</f>
        <v/>
      </c>
      <c r="M5">
        <f>IFERROR(IF(ISBLANK(Worksheet!U19)=FALSE, Worksheet!U19,"")/I5,0)</f>
        <v>0</v>
      </c>
      <c r="N5">
        <f>IFERROR(IF(ISBLANK(Worksheet!W19)=FALSE, Worksheet!W19,"")/I5,0)</f>
        <v>0</v>
      </c>
      <c r="O5" t="str">
        <f>IF(ISBLANK(Worksheet!H19)=FALSE, Worksheet!H19,"")</f>
        <v/>
      </c>
      <c r="P5" t="str">
        <f>IF(ISBLANK(Worksheet!I19)=FALSE, Worksheet!I19,"")</f>
        <v/>
      </c>
      <c r="R5" t="str">
        <f>IF(ISBLANK(Worksheet!P19)=FALSE,Worksheet!P19,"")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s="93">
        <f>IFERROR(Worksheet!R19,"")</f>
        <v>0</v>
      </c>
    </row>
    <row r="6" spans="1:24" x14ac:dyDescent="0.2">
      <c r="A6" t="str">
        <f>IF(Worksheet!C20="LF",252,IF(Worksheet!C20="LS",252,IF(ISBLANK(Worksheet!O20)=FALSE,IF(ISBLANK(Worksheet!F20)=FALSE,IF(Worksheet!F20&gt;50,88,87),87),"")))</f>
        <v/>
      </c>
      <c r="B6" t="str">
        <f>IF(ISBLANK(Worksheet!D20) = FALSE,Worksheet!D20,"")</f>
        <v/>
      </c>
      <c r="C6" t="str">
        <f>IF(ISBLANK(Worksheet!E20) = FALSE,Worksheet!E20,"")</f>
        <v/>
      </c>
      <c r="D6" t="str">
        <f>IF(ISBLANK(Worksheet!F20)=FALSE,Worksheet!F20,IF(ISBLANK(Worksheet!G20)=FALSE,Worksheet!G20,""))</f>
        <v/>
      </c>
      <c r="E6" t="str">
        <f>IF(ISBLANK(Worksheet!F20)=FALSE,"Gallons",IF(ISBLANK(Worksheet!G20)= FALSE,"MBH",""))</f>
        <v/>
      </c>
      <c r="H6" t="str">
        <f>IF(Worksheet!Q20&gt;0,Worksheet!Q20,"")</f>
        <v/>
      </c>
      <c r="I6" t="str">
        <f>IF(ISBLANK(Worksheet!O20)=FALSE,Worksheet!O20,"")</f>
        <v/>
      </c>
      <c r="J6" t="str">
        <f>IFERROR(Worksheet!Y20/I6,"")</f>
        <v/>
      </c>
      <c r="K6" t="str">
        <f>IFERROR(Worksheet!AA20/I6,"")</f>
        <v/>
      </c>
      <c r="L6" t="str">
        <f>IFERROR(Worksheet!AC20/I6,"")</f>
        <v/>
      </c>
      <c r="M6">
        <f>IFERROR(IF(ISBLANK(Worksheet!U20)=FALSE, Worksheet!U20,"")/I6,0)</f>
        <v>0</v>
      </c>
      <c r="N6">
        <f>IFERROR(IF(ISBLANK(Worksheet!W20)=FALSE, Worksheet!W20,"")/I6,0)</f>
        <v>0</v>
      </c>
      <c r="O6" t="str">
        <f>IF(ISBLANK(Worksheet!H20)=FALSE, Worksheet!H20,"")</f>
        <v/>
      </c>
      <c r="P6" t="str">
        <f>IF(ISBLANK(Worksheet!I20)=FALSE, Worksheet!I20,"")</f>
        <v/>
      </c>
      <c r="R6" t="str">
        <f>IF(ISBLANK(Worksheet!P20)=FALSE,Worksheet!P20,"")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s="93">
        <f>IFERROR(Worksheet!R20,"")</f>
        <v>0</v>
      </c>
    </row>
    <row r="7" spans="1:24" x14ac:dyDescent="0.2">
      <c r="A7" t="str">
        <f>IF(Worksheet!C21="LF",252,IF(Worksheet!C21="LS",252,IF(ISBLANK(Worksheet!O21)=FALSE,IF(ISBLANK(Worksheet!F21)=FALSE,IF(Worksheet!F21&gt;50,88,87),87),"")))</f>
        <v/>
      </c>
      <c r="B7" t="str">
        <f>IF(ISBLANK(Worksheet!D21) = FALSE,Worksheet!D21,"")</f>
        <v/>
      </c>
      <c r="C7" t="str">
        <f>IF(ISBLANK(Worksheet!E21) = FALSE,Worksheet!E21,"")</f>
        <v/>
      </c>
      <c r="D7" t="str">
        <f>IF(ISBLANK(Worksheet!F21)=FALSE,Worksheet!F21,IF(ISBLANK(Worksheet!G21)=FALSE,Worksheet!G21,""))</f>
        <v/>
      </c>
      <c r="E7" t="str">
        <f>IF(ISBLANK(Worksheet!F21)=FALSE,"Gallons",IF(ISBLANK(Worksheet!G21)= FALSE,"MBH",""))</f>
        <v/>
      </c>
      <c r="H7" t="str">
        <f>IF(Worksheet!Q21&gt;0,Worksheet!Q21,"")</f>
        <v/>
      </c>
      <c r="I7" t="str">
        <f>IF(ISBLANK(Worksheet!O21)=FALSE,Worksheet!O21,"")</f>
        <v/>
      </c>
      <c r="J7" t="str">
        <f>IFERROR(Worksheet!Y21/I7,"")</f>
        <v/>
      </c>
      <c r="K7" t="str">
        <f>IFERROR(Worksheet!AA21/I7,"")</f>
        <v/>
      </c>
      <c r="L7" t="str">
        <f>IFERROR(Worksheet!AC21/I7,"")</f>
        <v/>
      </c>
      <c r="M7">
        <f>IFERROR(IF(ISBLANK(Worksheet!U21)=FALSE, Worksheet!U21,"")/I7,0)</f>
        <v>0</v>
      </c>
      <c r="N7">
        <f>IFERROR(IF(ISBLANK(Worksheet!W21)=FALSE, Worksheet!W21,"")/I7,0)</f>
        <v>0</v>
      </c>
      <c r="O7" t="str">
        <f>IF(ISBLANK(Worksheet!H21)=FALSE, Worksheet!H21,"")</f>
        <v/>
      </c>
      <c r="P7" t="str">
        <f>IF(ISBLANK(Worksheet!I21)=FALSE, Worksheet!I21,"")</f>
        <v/>
      </c>
      <c r="R7" t="str">
        <f>IF(ISBLANK(Worksheet!P21)=FALSE,Worksheet!P21,"")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s="93">
        <f>IFERROR(Worksheet!R21,"")</f>
        <v>0</v>
      </c>
    </row>
    <row r="8" spans="1:24" x14ac:dyDescent="0.2">
      <c r="A8" t="str">
        <f>IF(Worksheet!C22="LF",252,IF(Worksheet!C22="LS",252,IF(ISBLANK(Worksheet!O22)=FALSE,IF(ISBLANK(Worksheet!F22)=FALSE,IF(Worksheet!F22&gt;50,88,87),87),"")))</f>
        <v/>
      </c>
      <c r="B8" t="str">
        <f>IF(ISBLANK(Worksheet!D22) = FALSE,Worksheet!D22,"")</f>
        <v/>
      </c>
      <c r="C8" t="str">
        <f>IF(ISBLANK(Worksheet!E22) = FALSE,Worksheet!E22,"")</f>
        <v/>
      </c>
      <c r="D8" t="str">
        <f>IF(ISBLANK(Worksheet!F22)=FALSE,Worksheet!F22,IF(ISBLANK(Worksheet!G22)=FALSE,Worksheet!G22,""))</f>
        <v/>
      </c>
      <c r="E8" t="str">
        <f>IF(ISBLANK(Worksheet!F22)=FALSE,"Gallons",IF(ISBLANK(Worksheet!G22)= FALSE,"MBH",""))</f>
        <v/>
      </c>
      <c r="H8" t="str">
        <f>IF(Worksheet!Q22&gt;0,Worksheet!Q22,"")</f>
        <v/>
      </c>
      <c r="I8" t="str">
        <f>IF(ISBLANK(Worksheet!O22)=FALSE,Worksheet!O22,"")</f>
        <v/>
      </c>
      <c r="J8" t="str">
        <f>IFERROR(Worksheet!Y22/I8,"")</f>
        <v/>
      </c>
      <c r="K8" t="str">
        <f>IFERROR(Worksheet!AA22/I8,"")</f>
        <v/>
      </c>
      <c r="L8" t="str">
        <f>IFERROR(Worksheet!AC22/I8,"")</f>
        <v/>
      </c>
      <c r="M8">
        <f>IFERROR(IF(ISBLANK(Worksheet!U22)=FALSE, Worksheet!U22,"")/I8,0)</f>
        <v>0</v>
      </c>
      <c r="N8">
        <f>IFERROR(IF(ISBLANK(Worksheet!W22)=FALSE, Worksheet!W22,"")/I8,0)</f>
        <v>0</v>
      </c>
      <c r="O8" t="str">
        <f>IF(ISBLANK(Worksheet!H22)=FALSE, Worksheet!H22,"")</f>
        <v/>
      </c>
      <c r="P8" t="str">
        <f>IF(ISBLANK(Worksheet!I22)=FALSE, Worksheet!I22,"")</f>
        <v/>
      </c>
      <c r="R8" t="str">
        <f>IF(ISBLANK(Worksheet!P22)=FALSE,Worksheet!P22,"")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s="93">
        <f>IFERROR(Worksheet!R22,"")</f>
        <v>0</v>
      </c>
    </row>
    <row r="9" spans="1:24" x14ac:dyDescent="0.2">
      <c r="A9" t="str">
        <f>IF(Worksheet!C23="LF",252,IF(Worksheet!C23="LS",252,IF(ISBLANK(Worksheet!O23)=FALSE,IF(ISBLANK(Worksheet!F23)=FALSE,IF(Worksheet!F23&gt;50,88,87),87),"")))</f>
        <v/>
      </c>
      <c r="B9" t="str">
        <f>IF(ISBLANK(Worksheet!D23) = FALSE,Worksheet!D23,"")</f>
        <v/>
      </c>
      <c r="C9" t="str">
        <f>IF(ISBLANK(Worksheet!E23) = FALSE,Worksheet!E23,"")</f>
        <v/>
      </c>
      <c r="D9" t="str">
        <f>IF(ISBLANK(Worksheet!F23)=FALSE,Worksheet!F23,IF(ISBLANK(Worksheet!G23)=FALSE,Worksheet!G23,""))</f>
        <v/>
      </c>
      <c r="E9" t="str">
        <f>IF(ISBLANK(Worksheet!F23)=FALSE,"Gallons",IF(ISBLANK(Worksheet!G23)= FALSE,"MBH",""))</f>
        <v/>
      </c>
      <c r="H9" t="str">
        <f>IF(Worksheet!Q23&gt;0,Worksheet!Q23,"")</f>
        <v/>
      </c>
      <c r="I9" t="str">
        <f>IF(ISBLANK(Worksheet!O23)=FALSE,Worksheet!O23,"")</f>
        <v/>
      </c>
      <c r="J9" t="str">
        <f>IFERROR(Worksheet!Y23/I9,"")</f>
        <v/>
      </c>
      <c r="K9" t="str">
        <f>IFERROR(Worksheet!AA23/I9,"")</f>
        <v/>
      </c>
      <c r="L9" t="str">
        <f>IFERROR(Worksheet!AC23/I9,"")</f>
        <v/>
      </c>
      <c r="M9">
        <f>IFERROR(IF(ISBLANK(Worksheet!U23)=FALSE, Worksheet!U23,"")/I9,0)</f>
        <v>0</v>
      </c>
      <c r="N9">
        <f>IFERROR(IF(ISBLANK(Worksheet!W23)=FALSE, Worksheet!W23,"")/I9,0)</f>
        <v>0</v>
      </c>
      <c r="O9" t="str">
        <f>IF(ISBLANK(Worksheet!H23)=FALSE, Worksheet!H23,"")</f>
        <v/>
      </c>
      <c r="P9" t="str">
        <f>IF(ISBLANK(Worksheet!I23)=FALSE, Worksheet!I23,"")</f>
        <v/>
      </c>
      <c r="R9" t="str">
        <f>IF(ISBLANK(Worksheet!P23)=FALSE,Worksheet!P23,"")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s="93">
        <f>IFERROR(Worksheet!R23,"")</f>
        <v>0</v>
      </c>
    </row>
    <row r="10" spans="1:24" x14ac:dyDescent="0.2">
      <c r="A10" t="str">
        <f>IF(Worksheet!C24="LF",252,IF(Worksheet!C24="LS",252,IF(ISBLANK(Worksheet!O24)=FALSE,IF(ISBLANK(Worksheet!F24)=FALSE,IF(Worksheet!F24&gt;50,88,87),87),"")))</f>
        <v/>
      </c>
      <c r="B10" t="str">
        <f>IF(ISBLANK(Worksheet!D24) = FALSE,Worksheet!D24,"")</f>
        <v/>
      </c>
      <c r="C10" t="str">
        <f>IF(ISBLANK(Worksheet!E24) = FALSE,Worksheet!E24,"")</f>
        <v/>
      </c>
      <c r="D10" t="str">
        <f>IF(ISBLANK(Worksheet!F24)=FALSE,Worksheet!F24,IF(ISBLANK(Worksheet!G24)=FALSE,Worksheet!G24,""))</f>
        <v/>
      </c>
      <c r="E10" t="str">
        <f>IF(ISBLANK(Worksheet!F24)=FALSE,"Gallons",IF(ISBLANK(Worksheet!G24)= FALSE,"MBH",""))</f>
        <v/>
      </c>
      <c r="H10" t="str">
        <f>IF(Worksheet!Q24&gt;0,Worksheet!Q24,"")</f>
        <v/>
      </c>
      <c r="I10" t="str">
        <f>IF(ISBLANK(Worksheet!O24)=FALSE,Worksheet!O24,"")</f>
        <v/>
      </c>
      <c r="J10" t="str">
        <f>IFERROR(Worksheet!Y24/I10,"")</f>
        <v/>
      </c>
      <c r="K10" t="str">
        <f>IFERROR(Worksheet!AA24/I10,"")</f>
        <v/>
      </c>
      <c r="L10" t="str">
        <f>IFERROR(Worksheet!AC24/I10,"")</f>
        <v/>
      </c>
      <c r="M10">
        <f>IFERROR(IF(ISBLANK(Worksheet!U24)=FALSE, Worksheet!U24,"")/I10,0)</f>
        <v>0</v>
      </c>
      <c r="N10">
        <f>IFERROR(IF(ISBLANK(Worksheet!W24)=FALSE, Worksheet!W24,"")/I10,0)</f>
        <v>0</v>
      </c>
      <c r="O10" t="str">
        <f>IF(ISBLANK(Worksheet!H24)=FALSE, Worksheet!H24,"")</f>
        <v/>
      </c>
      <c r="P10" t="str">
        <f>IF(ISBLANK(Worksheet!I24)=FALSE, Worksheet!I24,"")</f>
        <v/>
      </c>
      <c r="R10" t="str">
        <f>IF(ISBLANK(Worksheet!P24)=FALSE,Worksheet!P24,"")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s="93">
        <f>IFERROR(Worksheet!R24,"")</f>
        <v>0</v>
      </c>
    </row>
    <row r="11" spans="1:24" x14ac:dyDescent="0.2">
      <c r="A11" t="str">
        <f>IF(Worksheet!C25="LF",252,IF(Worksheet!C25="LS",252,IF(ISBLANK(Worksheet!O25)=FALSE,IF(ISBLANK(Worksheet!F25)=FALSE,IF(Worksheet!F25&gt;50,88,87),87),"")))</f>
        <v/>
      </c>
      <c r="B11" t="str">
        <f>IF(ISBLANK(Worksheet!D25) = FALSE,Worksheet!D25,"")</f>
        <v/>
      </c>
      <c r="C11" t="str">
        <f>IF(ISBLANK(Worksheet!E25) = FALSE,Worksheet!E25,"")</f>
        <v/>
      </c>
      <c r="D11" t="str">
        <f>IF(ISBLANK(Worksheet!F25)=FALSE,Worksheet!F25,IF(ISBLANK(Worksheet!G25)=FALSE,Worksheet!G25,""))</f>
        <v/>
      </c>
      <c r="E11" t="str">
        <f>IF(ISBLANK(Worksheet!F25)=FALSE,"Gallons",IF(ISBLANK(Worksheet!G25)= FALSE,"MBH",""))</f>
        <v/>
      </c>
      <c r="H11" t="str">
        <f>IF(Worksheet!Q25&gt;0,Worksheet!Q25,"")</f>
        <v/>
      </c>
      <c r="I11" t="str">
        <f>IF(ISBLANK(Worksheet!O25)=FALSE,Worksheet!O25,"")</f>
        <v/>
      </c>
      <c r="J11" t="str">
        <f>IFERROR(Worksheet!Y25/I11,"")</f>
        <v/>
      </c>
      <c r="K11" t="str">
        <f>IFERROR(Worksheet!AA25/I11,"")</f>
        <v/>
      </c>
      <c r="L11" t="str">
        <f>IFERROR(Worksheet!AC25/I11,"")</f>
        <v/>
      </c>
      <c r="M11">
        <f>IFERROR(IF(ISBLANK(Worksheet!U25)=FALSE, Worksheet!U25,"")/I11,0)</f>
        <v>0</v>
      </c>
      <c r="N11">
        <f>IFERROR(IF(ISBLANK(Worksheet!W25)=FALSE, Worksheet!W25,"")/I11,0)</f>
        <v>0</v>
      </c>
      <c r="O11" t="str">
        <f>IF(ISBLANK(Worksheet!H25)=FALSE, Worksheet!H25,"")</f>
        <v/>
      </c>
      <c r="P11" t="str">
        <f>IF(ISBLANK(Worksheet!I25)=FALSE, Worksheet!I25,"")</f>
        <v/>
      </c>
      <c r="R11" t="str">
        <f>IF(ISBLANK(Worksheet!P25)=FALSE,Worksheet!P25,"")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s="93">
        <f>IFERROR(Worksheet!R25,"")</f>
        <v>0</v>
      </c>
    </row>
    <row r="12" spans="1:24" x14ac:dyDescent="0.2">
      <c r="A12" t="str">
        <f>IF(Worksheet!C26="LF",252,IF(Worksheet!C26="LS",252,IF(ISBLANK(Worksheet!O26)=FALSE,IF(ISBLANK(Worksheet!F26)=FALSE,IF(Worksheet!F26&gt;50,88,87),87),"")))</f>
        <v/>
      </c>
      <c r="B12" t="str">
        <f>IF(ISBLANK(Worksheet!D26) = FALSE,Worksheet!D26,"")</f>
        <v/>
      </c>
      <c r="C12" t="str">
        <f>IF(ISBLANK(Worksheet!E26) = FALSE,Worksheet!E26,"")</f>
        <v/>
      </c>
      <c r="D12" t="str">
        <f>IF(ISBLANK(Worksheet!F26)=FALSE,Worksheet!F26,IF(ISBLANK(Worksheet!G26)=FALSE,Worksheet!G26,""))</f>
        <v/>
      </c>
      <c r="E12" t="str">
        <f>IF(ISBLANK(Worksheet!F26)=FALSE,"Gallons",IF(ISBLANK(Worksheet!G26)= FALSE,"MBH",""))</f>
        <v/>
      </c>
      <c r="H12" t="str">
        <f>IF(Worksheet!Q26&gt;0,Worksheet!Q26,"")</f>
        <v/>
      </c>
      <c r="I12" t="str">
        <f>IF(ISBLANK(Worksheet!O26)=FALSE,Worksheet!O26,"")</f>
        <v/>
      </c>
      <c r="J12" t="str">
        <f>IFERROR(Worksheet!Y26/I12,"")</f>
        <v/>
      </c>
      <c r="K12" t="str">
        <f>IFERROR(Worksheet!AA26/I12,"")</f>
        <v/>
      </c>
      <c r="L12" t="str">
        <f>IFERROR(Worksheet!AC26/I12,"")</f>
        <v/>
      </c>
      <c r="M12">
        <f>IFERROR(IF(ISBLANK(Worksheet!U26)=FALSE, Worksheet!U26,"")/I12,0)</f>
        <v>0</v>
      </c>
      <c r="N12">
        <f>IFERROR(IF(ISBLANK(Worksheet!W26)=FALSE, Worksheet!W26,"")/I12,0)</f>
        <v>0</v>
      </c>
      <c r="O12" t="str">
        <f>IF(ISBLANK(Worksheet!H26)=FALSE, Worksheet!H26,"")</f>
        <v/>
      </c>
      <c r="P12" t="str">
        <f>IF(ISBLANK(Worksheet!I26)=FALSE, Worksheet!I26,"")</f>
        <v/>
      </c>
      <c r="R12" t="str">
        <f>IF(ISBLANK(Worksheet!P26)=FALSE,Worksheet!P26,"")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s="93">
        <f>IFERROR(Worksheet!R26,"")</f>
        <v>0</v>
      </c>
    </row>
    <row r="13" spans="1:24" x14ac:dyDescent="0.2">
      <c r="A13" t="str">
        <f>IF(Worksheet!C27="LF",252,IF(Worksheet!C27="LS",252,IF(ISBLANK(Worksheet!O27)=FALSE,IF(ISBLANK(Worksheet!F27)=FALSE,IF(Worksheet!F27&gt;50,88,87),87),"")))</f>
        <v/>
      </c>
      <c r="B13" t="str">
        <f>IF(ISBLANK(Worksheet!D27) = FALSE,Worksheet!D27,"")</f>
        <v/>
      </c>
      <c r="C13" t="str">
        <f>IF(ISBLANK(Worksheet!E27) = FALSE,Worksheet!E27,"")</f>
        <v/>
      </c>
      <c r="D13" t="str">
        <f>IF(ISBLANK(Worksheet!F27)=FALSE,Worksheet!F27,IF(ISBLANK(Worksheet!G27)=FALSE,Worksheet!G27,""))</f>
        <v/>
      </c>
      <c r="E13" t="str">
        <f>IF(ISBLANK(Worksheet!F27)=FALSE,"Gallons",IF(ISBLANK(Worksheet!G27)= FALSE,"MBH",""))</f>
        <v/>
      </c>
      <c r="H13" t="str">
        <f>IF(Worksheet!Q27&gt;0,Worksheet!Q27,"")</f>
        <v/>
      </c>
      <c r="I13" t="str">
        <f>IF(ISBLANK(Worksheet!O27)=FALSE,Worksheet!O27,"")</f>
        <v/>
      </c>
      <c r="J13" t="str">
        <f>IFERROR(Worksheet!Y27/I13,"")</f>
        <v/>
      </c>
      <c r="K13" t="str">
        <f>IFERROR(Worksheet!AA27/I13,"")</f>
        <v/>
      </c>
      <c r="L13" t="str">
        <f>IFERROR(Worksheet!AC27/I13,"")</f>
        <v/>
      </c>
      <c r="M13">
        <f>IFERROR(IF(ISBLANK(Worksheet!U27)=FALSE, Worksheet!U27,"")/I13,0)</f>
        <v>0</v>
      </c>
      <c r="N13">
        <f>IFERROR(IF(ISBLANK(Worksheet!W27)=FALSE, Worksheet!W27,"")/I13,0)</f>
        <v>0</v>
      </c>
      <c r="O13" t="str">
        <f>IF(ISBLANK(Worksheet!H27)=FALSE, Worksheet!H27,"")</f>
        <v/>
      </c>
      <c r="P13" t="str">
        <f>IF(ISBLANK(Worksheet!I27)=FALSE, Worksheet!I27,"")</f>
        <v/>
      </c>
      <c r="R13" t="str">
        <f>IF(ISBLANK(Worksheet!P27)=FALSE,Worksheet!P27,"")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s="93">
        <f>IFERROR(Worksheet!R27,"")</f>
        <v>0</v>
      </c>
    </row>
    <row r="14" spans="1:24" x14ac:dyDescent="0.2">
      <c r="A14" t="str">
        <f>IF(Worksheet!C28="LF",252,IF(Worksheet!C28="LS",252,IF(ISBLANK(Worksheet!O28)=FALSE,IF(ISBLANK(Worksheet!F28)=FALSE,IF(Worksheet!F28&gt;50,88,87),87),"")))</f>
        <v/>
      </c>
      <c r="B14" t="str">
        <f>IF(ISBLANK(Worksheet!D28) = FALSE,Worksheet!D28,"")</f>
        <v/>
      </c>
      <c r="C14" t="str">
        <f>IF(ISBLANK(Worksheet!E28) = FALSE,Worksheet!E28,"")</f>
        <v/>
      </c>
      <c r="D14" t="str">
        <f>IF(ISBLANK(Worksheet!F28)=FALSE,Worksheet!F28,IF(ISBLANK(Worksheet!G28)=FALSE,Worksheet!G28,""))</f>
        <v/>
      </c>
      <c r="E14" t="str">
        <f>IF(ISBLANK(Worksheet!F28)=FALSE,"Gallons",IF(ISBLANK(Worksheet!G28)= FALSE,"MBH",""))</f>
        <v/>
      </c>
      <c r="H14" t="str">
        <f>IF(Worksheet!Q28&gt;0,Worksheet!Q28,"")</f>
        <v/>
      </c>
      <c r="I14" t="str">
        <f>IF(ISBLANK(Worksheet!O28)=FALSE,Worksheet!O28,"")</f>
        <v/>
      </c>
      <c r="J14" t="str">
        <f>IFERROR(Worksheet!Y28/I14,"")</f>
        <v/>
      </c>
      <c r="K14" t="str">
        <f>IFERROR(Worksheet!AA28/I14,"")</f>
        <v/>
      </c>
      <c r="L14" t="str">
        <f>IFERROR(Worksheet!AC28/I14,"")</f>
        <v/>
      </c>
      <c r="M14">
        <f>IFERROR(IF(ISBLANK(Worksheet!U28)=FALSE, Worksheet!U28,"")/I14,0)</f>
        <v>0</v>
      </c>
      <c r="N14">
        <f>IFERROR(IF(ISBLANK(Worksheet!W28)=FALSE, Worksheet!W28,"")/I14,0)</f>
        <v>0</v>
      </c>
      <c r="O14" t="str">
        <f>IF(ISBLANK(Worksheet!H28)=FALSE, Worksheet!H28,"")</f>
        <v/>
      </c>
      <c r="P14" t="str">
        <f>IF(ISBLANK(Worksheet!I28)=FALSE, Worksheet!I28,"")</f>
        <v/>
      </c>
      <c r="R14" t="str">
        <f>IF(ISBLANK(Worksheet!P28)=FALSE,Worksheet!P28,"")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s="93">
        <f>IFERROR(Worksheet!R28,"")</f>
        <v>0</v>
      </c>
    </row>
    <row r="15" spans="1:24" x14ac:dyDescent="0.2">
      <c r="A15" t="str">
        <f>IF(Worksheet!C29="LF",252,IF(Worksheet!C29="LS",252,IF(ISBLANK(Worksheet!O29)=FALSE,IF(ISBLANK(Worksheet!F29)=FALSE,IF(Worksheet!F29&gt;50,88,87),87),"")))</f>
        <v/>
      </c>
      <c r="B15" t="str">
        <f>IF(ISBLANK(Worksheet!D29) = FALSE,Worksheet!D29,"")</f>
        <v/>
      </c>
      <c r="C15" t="str">
        <f>IF(ISBLANK(Worksheet!E29) = FALSE,Worksheet!E29,"")</f>
        <v/>
      </c>
      <c r="D15" t="str">
        <f>IF(ISBLANK(Worksheet!F29)=FALSE,Worksheet!F29,IF(ISBLANK(Worksheet!G29)=FALSE,Worksheet!G29,""))</f>
        <v/>
      </c>
      <c r="E15" t="str">
        <f>IF(ISBLANK(Worksheet!F29)=FALSE,"Gallons",IF(ISBLANK(Worksheet!G29)= FALSE,"MBH",""))</f>
        <v/>
      </c>
      <c r="H15" t="str">
        <f>IF(Worksheet!Q29&gt;0,Worksheet!Q29,"")</f>
        <v/>
      </c>
      <c r="I15" t="str">
        <f>IF(ISBLANK(Worksheet!O29)=FALSE,Worksheet!O29,"")</f>
        <v/>
      </c>
      <c r="J15" t="str">
        <f>IFERROR(Worksheet!Y29/I15,"")</f>
        <v/>
      </c>
      <c r="K15" t="str">
        <f>IFERROR(Worksheet!AA29/I15,"")</f>
        <v/>
      </c>
      <c r="L15" t="str">
        <f>IFERROR(Worksheet!AC29/I15,"")</f>
        <v/>
      </c>
      <c r="M15">
        <f>IFERROR(IF(ISBLANK(Worksheet!U29)=FALSE, Worksheet!U29,"")/I15,0)</f>
        <v>0</v>
      </c>
      <c r="N15">
        <f>IFERROR(IF(ISBLANK(Worksheet!W29)=FALSE, Worksheet!W29,"")/I15,0)</f>
        <v>0</v>
      </c>
      <c r="O15" t="str">
        <f>IF(ISBLANK(Worksheet!H29)=FALSE, Worksheet!H29,"")</f>
        <v/>
      </c>
      <c r="P15" t="str">
        <f>IF(ISBLANK(Worksheet!I29)=FALSE, Worksheet!I29,"")</f>
        <v/>
      </c>
      <c r="R15" t="str">
        <f>IF(ISBLANK(Worksheet!P29)=FALSE,Worksheet!P29,"")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s="93">
        <f>IFERROR(Worksheet!R29,"")</f>
        <v>0</v>
      </c>
    </row>
    <row r="16" spans="1:24" x14ac:dyDescent="0.2">
      <c r="A16" t="str">
        <f>IF(Worksheet!C30="LF",252,IF(Worksheet!C30="LS",252,IF(ISBLANK(Worksheet!O30)=FALSE,IF(ISBLANK(Worksheet!F30)=FALSE,IF(Worksheet!F30&gt;50,88,87),87),"")))</f>
        <v/>
      </c>
      <c r="B16" t="str">
        <f>IF(ISBLANK(Worksheet!D30) = FALSE,Worksheet!D30,"")</f>
        <v/>
      </c>
      <c r="C16" t="str">
        <f>IF(ISBLANK(Worksheet!E30) = FALSE,Worksheet!E30,"")</f>
        <v/>
      </c>
      <c r="D16" t="str">
        <f>IF(ISBLANK(Worksheet!F30)=FALSE,Worksheet!F30,IF(ISBLANK(Worksheet!G30)=FALSE,Worksheet!G30,""))</f>
        <v/>
      </c>
      <c r="E16" t="str">
        <f>IF(ISBLANK(Worksheet!F30)=FALSE,"Gallons",IF(ISBLANK(Worksheet!G30)= FALSE,"MBH",""))</f>
        <v/>
      </c>
      <c r="H16" t="str">
        <f>IF(Worksheet!Q30&gt;0,Worksheet!Q30,"")</f>
        <v/>
      </c>
      <c r="I16" t="str">
        <f>IF(ISBLANK(Worksheet!O30)=FALSE,Worksheet!O30,"")</f>
        <v/>
      </c>
      <c r="J16" t="str">
        <f>IFERROR(Worksheet!Y30/I16,"")</f>
        <v/>
      </c>
      <c r="K16" t="str">
        <f>IFERROR(Worksheet!AA30/I16,"")</f>
        <v/>
      </c>
      <c r="L16" t="str">
        <f>IFERROR(Worksheet!AC30/I16,"")</f>
        <v/>
      </c>
      <c r="M16">
        <f>IFERROR(IF(ISBLANK(Worksheet!U30)=FALSE, Worksheet!U30,"")/I16,0)</f>
        <v>0</v>
      </c>
      <c r="N16">
        <f>IFERROR(IF(ISBLANK(Worksheet!W30)=FALSE, Worksheet!W30,"")/I16,0)</f>
        <v>0</v>
      </c>
      <c r="O16" t="str">
        <f>IF(ISBLANK(Worksheet!H30)=FALSE, Worksheet!H30,"")</f>
        <v/>
      </c>
      <c r="P16" t="str">
        <f>IF(ISBLANK(Worksheet!I30)=FALSE, Worksheet!I30,"")</f>
        <v/>
      </c>
      <c r="R16" t="str">
        <f>IF(ISBLANK(Worksheet!P30)=FALSE,Worksheet!P30,"")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s="93">
        <f>IFERROR(Worksheet!R30,"")</f>
        <v>0</v>
      </c>
    </row>
    <row r="17" spans="1:24" x14ac:dyDescent="0.2">
      <c r="A17" t="str">
        <f>IF(Worksheet!C31="LF",252,IF(Worksheet!C31="LS",252,IF(ISBLANK(Worksheet!O31)=FALSE,IF(ISBLANK(Worksheet!F31)=FALSE,IF(Worksheet!F31&gt;50,88,87),87),"")))</f>
        <v/>
      </c>
      <c r="B17" t="str">
        <f>IF(ISBLANK(Worksheet!D31) = FALSE,Worksheet!D31,"")</f>
        <v/>
      </c>
      <c r="C17" t="str">
        <f>IF(ISBLANK(Worksheet!E31) = FALSE,Worksheet!E31,"")</f>
        <v/>
      </c>
      <c r="D17" t="str">
        <f>IF(ISBLANK(Worksheet!F31)=FALSE,Worksheet!F31,IF(ISBLANK(Worksheet!G31)=FALSE,Worksheet!G31,""))</f>
        <v/>
      </c>
      <c r="E17" t="str">
        <f>IF(ISBLANK(Worksheet!F31)=FALSE,"Gallons",IF(ISBLANK(Worksheet!G31)= FALSE,"MBH",""))</f>
        <v/>
      </c>
      <c r="H17" t="str">
        <f>IF(Worksheet!Q31&gt;0,Worksheet!Q31,"")</f>
        <v/>
      </c>
      <c r="I17" t="str">
        <f>IF(ISBLANK(Worksheet!O31)=FALSE,Worksheet!O31,"")</f>
        <v/>
      </c>
      <c r="J17" t="str">
        <f>IFERROR(Worksheet!Y31/I17,"")</f>
        <v/>
      </c>
      <c r="K17" t="str">
        <f>IFERROR(Worksheet!AA31/I17,"")</f>
        <v/>
      </c>
      <c r="L17" t="str">
        <f>IFERROR(Worksheet!AC31/I17,"")</f>
        <v/>
      </c>
      <c r="M17">
        <f>IFERROR(IF(ISBLANK(Worksheet!U31)=FALSE, Worksheet!U31,"")/I17,0)</f>
        <v>0</v>
      </c>
      <c r="N17">
        <f>IFERROR(IF(ISBLANK(Worksheet!W31)=FALSE, Worksheet!W31,"")/I17,0)</f>
        <v>0</v>
      </c>
      <c r="O17" t="str">
        <f>IF(ISBLANK(Worksheet!H31)=FALSE, Worksheet!H31,"")</f>
        <v/>
      </c>
      <c r="P17" t="str">
        <f>IF(ISBLANK(Worksheet!I31)=FALSE, Worksheet!I31,"")</f>
        <v/>
      </c>
      <c r="R17" t="str">
        <f>IF(ISBLANK(Worksheet!P31)=FALSE,Worksheet!P31,"")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s="93">
        <f>IFERROR(Worksheet!R31,"")</f>
        <v>0</v>
      </c>
    </row>
    <row r="18" spans="1:24" x14ac:dyDescent="0.2">
      <c r="A18" t="str">
        <f>IF(Worksheet!C32="LF",252,IF(Worksheet!C32="LS",252,IF(ISBLANK(Worksheet!O32)=FALSE,IF(ISBLANK(Worksheet!F32)=FALSE,IF(Worksheet!F32&gt;50,88,87),87),"")))</f>
        <v/>
      </c>
      <c r="B18" t="str">
        <f>IF(ISBLANK(Worksheet!D32) = FALSE,Worksheet!D32,"")</f>
        <v/>
      </c>
      <c r="C18" t="str">
        <f>IF(ISBLANK(Worksheet!E32) = FALSE,Worksheet!E32,"")</f>
        <v/>
      </c>
      <c r="D18" t="str">
        <f>IF(ISBLANK(Worksheet!F32)=FALSE,Worksheet!F32,IF(ISBLANK(Worksheet!G32)=FALSE,Worksheet!G32,""))</f>
        <v/>
      </c>
      <c r="E18" t="str">
        <f>IF(ISBLANK(Worksheet!F32)=FALSE,"Gallons",IF(ISBLANK(Worksheet!G32)= FALSE,"MBH",""))</f>
        <v/>
      </c>
      <c r="H18" t="str">
        <f>IF(Worksheet!Q32&gt;0,Worksheet!Q32,"")</f>
        <v/>
      </c>
      <c r="I18" t="str">
        <f>IF(ISBLANK(Worksheet!O32)=FALSE,Worksheet!O32,"")</f>
        <v/>
      </c>
      <c r="J18" t="str">
        <f>IFERROR(Worksheet!Y32/I18,"")</f>
        <v/>
      </c>
      <c r="K18" t="str">
        <f>IFERROR(Worksheet!AA32/I18,"")</f>
        <v/>
      </c>
      <c r="L18" t="str">
        <f>IFERROR(Worksheet!AC32/I18,"")</f>
        <v/>
      </c>
      <c r="M18">
        <f>IFERROR(IF(ISBLANK(Worksheet!U32)=FALSE, Worksheet!U32,"")/I18,0)</f>
        <v>0</v>
      </c>
      <c r="N18">
        <f>IFERROR(IF(ISBLANK(Worksheet!W32)=FALSE, Worksheet!W32,"")/I18,0)</f>
        <v>0</v>
      </c>
      <c r="O18" t="str">
        <f>IF(ISBLANK(Worksheet!H32)=FALSE, Worksheet!H32,"")</f>
        <v/>
      </c>
      <c r="P18" t="str">
        <f>IF(ISBLANK(Worksheet!I32)=FALSE, Worksheet!I32,"")</f>
        <v/>
      </c>
      <c r="R18" t="str">
        <f>IF(ISBLANK(Worksheet!P32)=FALSE,Worksheet!P32,"")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s="93">
        <f>IFERROR(Worksheet!R32,"")</f>
        <v>0</v>
      </c>
    </row>
    <row r="19" spans="1:24" x14ac:dyDescent="0.2">
      <c r="A19" t="str">
        <f>IF(Worksheet!C33="LF",252,IF(Worksheet!C33="LS",252,IF(ISBLANK(Worksheet!O33)=FALSE,IF(ISBLANK(Worksheet!F33)=FALSE,IF(Worksheet!F33&gt;50,88,87),87),"")))</f>
        <v/>
      </c>
      <c r="B19" t="str">
        <f>IF(ISBLANK(Worksheet!D33) = FALSE,Worksheet!D33,"")</f>
        <v/>
      </c>
      <c r="C19" t="str">
        <f>IF(ISBLANK(Worksheet!E33) = FALSE,Worksheet!E33,"")</f>
        <v/>
      </c>
      <c r="D19" t="str">
        <f>IF(ISBLANK(Worksheet!F33)=FALSE,Worksheet!F33,IF(ISBLANK(Worksheet!G33)=FALSE,Worksheet!G33,""))</f>
        <v/>
      </c>
      <c r="E19" t="str">
        <f>IF(ISBLANK(Worksheet!F33)=FALSE,"Gallons",IF(ISBLANK(Worksheet!G33)= FALSE,"MBH",""))</f>
        <v/>
      </c>
      <c r="H19" t="str">
        <f>IF(Worksheet!Q33&gt;0,Worksheet!Q33,"")</f>
        <v/>
      </c>
      <c r="I19" t="str">
        <f>IF(ISBLANK(Worksheet!O33)=FALSE,Worksheet!O33,"")</f>
        <v/>
      </c>
      <c r="J19" t="str">
        <f>IFERROR(Worksheet!Y33/I19,"")</f>
        <v/>
      </c>
      <c r="K19" t="str">
        <f>IFERROR(Worksheet!AA33/I19,"")</f>
        <v/>
      </c>
      <c r="L19" t="str">
        <f>IFERROR(Worksheet!AC33/I19,"")</f>
        <v/>
      </c>
      <c r="M19">
        <f>IFERROR(IF(ISBLANK(Worksheet!U33)=FALSE, Worksheet!U33,"")/I19,0)</f>
        <v>0</v>
      </c>
      <c r="N19">
        <f>IFERROR(IF(ISBLANK(Worksheet!W33)=FALSE, Worksheet!W33,"")/I19,0)</f>
        <v>0</v>
      </c>
      <c r="O19" t="str">
        <f>IF(ISBLANK(Worksheet!H33)=FALSE, Worksheet!H33,"")</f>
        <v/>
      </c>
      <c r="P19" t="str">
        <f>IF(ISBLANK(Worksheet!I33)=FALSE, Worksheet!I33,"")</f>
        <v/>
      </c>
      <c r="R19" t="str">
        <f>IF(ISBLANK(Worksheet!P33)=FALSE,Worksheet!P33,"")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s="93">
        <f>IFERROR(Worksheet!R33,"")</f>
        <v>0</v>
      </c>
    </row>
    <row r="20" spans="1:24" x14ac:dyDescent="0.2">
      <c r="A20" t="str">
        <f>IF(Worksheet!C34="LF",252,IF(Worksheet!C34="LS",252,IF(ISBLANK(Worksheet!O34)=FALSE,IF(ISBLANK(Worksheet!F34)=FALSE,IF(Worksheet!F34&gt;50,88,87),87),"")))</f>
        <v/>
      </c>
      <c r="B20" t="str">
        <f>IF(ISBLANK(Worksheet!D34) = FALSE,Worksheet!D34,"")</f>
        <v/>
      </c>
      <c r="C20" t="str">
        <f>IF(ISBLANK(Worksheet!E34) = FALSE,Worksheet!E34,"")</f>
        <v/>
      </c>
      <c r="D20" t="str">
        <f>IF(ISBLANK(Worksheet!F34)=FALSE,Worksheet!F34,IF(ISBLANK(Worksheet!G34)=FALSE,Worksheet!G34,""))</f>
        <v/>
      </c>
      <c r="E20" t="str">
        <f>IF(ISBLANK(Worksheet!F34)=FALSE,"Gallons",IF(ISBLANK(Worksheet!G34)= FALSE,"MBH",""))</f>
        <v/>
      </c>
      <c r="H20" t="str">
        <f>IF(Worksheet!Q34&gt;0,Worksheet!Q34,"")</f>
        <v/>
      </c>
      <c r="I20" t="str">
        <f>IF(ISBLANK(Worksheet!O34)=FALSE,Worksheet!O34,"")</f>
        <v/>
      </c>
      <c r="J20" t="str">
        <f>IFERROR(Worksheet!Y34/I20,"")</f>
        <v/>
      </c>
      <c r="K20" t="str">
        <f>IFERROR(Worksheet!AA34/I20,"")</f>
        <v/>
      </c>
      <c r="L20" t="str">
        <f>IFERROR(Worksheet!AC34/I20,"")</f>
        <v/>
      </c>
      <c r="M20">
        <f>IFERROR(IF(ISBLANK(Worksheet!U34)=FALSE, Worksheet!U34,"")/I20,0)</f>
        <v>0</v>
      </c>
      <c r="N20">
        <f>IFERROR(IF(ISBLANK(Worksheet!W34)=FALSE, Worksheet!W34,"")/I20,0)</f>
        <v>0</v>
      </c>
      <c r="O20" t="str">
        <f>IF(ISBLANK(Worksheet!H34)=FALSE, Worksheet!H34,"")</f>
        <v/>
      </c>
      <c r="P20" t="str">
        <f>IF(ISBLANK(Worksheet!I34)=FALSE, Worksheet!I34,"")</f>
        <v/>
      </c>
      <c r="R20" t="str">
        <f>IF(ISBLANK(Worksheet!P34)=FALSE,Worksheet!P34,"")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s="93">
        <f>IFERROR(Worksheet!R34,"")</f>
        <v>0</v>
      </c>
    </row>
    <row r="21" spans="1:24" x14ac:dyDescent="0.2">
      <c r="A21" t="str">
        <f>IF(Worksheet!C35="LF",252,IF(Worksheet!C35="LS",252,IF(ISBLANK(Worksheet!O35)=FALSE,IF(ISBLANK(Worksheet!F35)=FALSE,IF(Worksheet!F35&gt;50,88,87),87),"")))</f>
        <v/>
      </c>
      <c r="B21" t="str">
        <f>IF(ISBLANK(Worksheet!D35) = FALSE,Worksheet!D35,"")</f>
        <v/>
      </c>
      <c r="C21" t="str">
        <f>IF(ISBLANK(Worksheet!E35) = FALSE,Worksheet!E35,"")</f>
        <v/>
      </c>
      <c r="D21" t="str">
        <f>IF(ISBLANK(Worksheet!F35)=FALSE,Worksheet!F35,IF(ISBLANK(Worksheet!G35)=FALSE,Worksheet!G35,""))</f>
        <v/>
      </c>
      <c r="E21" t="str">
        <f>IF(ISBLANK(Worksheet!F35)=FALSE,"Gallons",IF(ISBLANK(Worksheet!G35)= FALSE,"MBH",""))</f>
        <v/>
      </c>
      <c r="H21" t="str">
        <f>IF(Worksheet!Q35&gt;0,Worksheet!Q35,"")</f>
        <v/>
      </c>
      <c r="I21" t="str">
        <f>IF(ISBLANK(Worksheet!O35)=FALSE,Worksheet!O35,"")</f>
        <v/>
      </c>
      <c r="J21" t="str">
        <f>IFERROR(Worksheet!Y35/I21,"")</f>
        <v/>
      </c>
      <c r="K21" t="str">
        <f>IFERROR(Worksheet!AA35/I21,"")</f>
        <v/>
      </c>
      <c r="L21" t="str">
        <f>IFERROR(Worksheet!AC35/I21,"")</f>
        <v/>
      </c>
      <c r="M21">
        <f>IFERROR(IF(ISBLANK(Worksheet!U35)=FALSE, Worksheet!U35,"")/I21,0)</f>
        <v>0</v>
      </c>
      <c r="N21">
        <f>IFERROR(IF(ISBLANK(Worksheet!W35)=FALSE, Worksheet!W35,"")/I21,0)</f>
        <v>0</v>
      </c>
      <c r="O21" t="str">
        <f>IF(ISBLANK(Worksheet!H35)=FALSE, Worksheet!H35,"")</f>
        <v/>
      </c>
      <c r="P21" t="str">
        <f>IF(ISBLANK(Worksheet!I35)=FALSE, Worksheet!I35,"")</f>
        <v/>
      </c>
      <c r="R21" t="str">
        <f>IF(ISBLANK(Worksheet!P35)=FALSE,Worksheet!P35,"")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s="93">
        <f>IFERROR(Worksheet!R35,"")</f>
        <v>0</v>
      </c>
    </row>
    <row r="22" spans="1:24" x14ac:dyDescent="0.2">
      <c r="A22" t="str">
        <f>IF(Worksheet!C36="LF",252,IF(Worksheet!C36="LS",252,IF(ISBLANK(Worksheet!O36)=FALSE,IF(ISBLANK(Worksheet!F36)=FALSE,IF(Worksheet!F36&gt;50,88,87),87),"")))</f>
        <v/>
      </c>
      <c r="B22" t="str">
        <f>IF(ISBLANK(Worksheet!D36) = FALSE,Worksheet!D36,"")</f>
        <v/>
      </c>
      <c r="C22" t="str">
        <f>IF(ISBLANK(Worksheet!E36) = FALSE,Worksheet!E36,"")</f>
        <v/>
      </c>
      <c r="D22" t="str">
        <f>IF(ISBLANK(Worksheet!F36)=FALSE,Worksheet!F36,IF(ISBLANK(Worksheet!G36)=FALSE,Worksheet!G36,""))</f>
        <v/>
      </c>
      <c r="E22" t="str">
        <f>IF(ISBLANK(Worksheet!F36)=FALSE,"Gallons",IF(ISBLANK(Worksheet!G36)= FALSE,"MBH",""))</f>
        <v/>
      </c>
      <c r="H22" t="str">
        <f>IF(Worksheet!Q36&gt;0,Worksheet!Q36,"")</f>
        <v/>
      </c>
      <c r="I22" t="str">
        <f>IF(ISBLANK(Worksheet!O36)=FALSE,Worksheet!O36,"")</f>
        <v/>
      </c>
      <c r="J22" t="str">
        <f>IFERROR(Worksheet!Y36/I22,"")</f>
        <v/>
      </c>
      <c r="K22" t="str">
        <f>IFERROR(Worksheet!AA36/I22,"")</f>
        <v/>
      </c>
      <c r="L22" t="str">
        <f>IFERROR(Worksheet!AC36/I22,"")</f>
        <v/>
      </c>
      <c r="M22">
        <f>IFERROR(IF(ISBLANK(Worksheet!U36)=FALSE, Worksheet!U36,"")/I22,0)</f>
        <v>0</v>
      </c>
      <c r="N22">
        <f>IFERROR(IF(ISBLANK(Worksheet!W36)=FALSE, Worksheet!W36,"")/I22,0)</f>
        <v>0</v>
      </c>
      <c r="O22" t="str">
        <f>IF(ISBLANK(Worksheet!H36)=FALSE, Worksheet!H36,"")</f>
        <v/>
      </c>
      <c r="P22" t="str">
        <f>IF(ISBLANK(Worksheet!I36)=FALSE, Worksheet!I36,"")</f>
        <v/>
      </c>
      <c r="R22" t="str">
        <f>IF(ISBLANK(Worksheet!P36)=FALSE,Worksheet!P36,"")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s="93">
        <f>IFERROR(Worksheet!R36,"")</f>
        <v>0</v>
      </c>
    </row>
    <row r="23" spans="1:24" x14ac:dyDescent="0.2">
      <c r="A23" t="str">
        <f>IF(Worksheet!C37="LF",252,IF(Worksheet!C37="LS",252,IF(ISBLANK(Worksheet!O37)=FALSE,IF(ISBLANK(Worksheet!F37)=FALSE,IF(Worksheet!F37&gt;50,88,87),87),"")))</f>
        <v/>
      </c>
      <c r="B23" t="str">
        <f>IF(ISBLANK(Worksheet!D37) = FALSE,Worksheet!D37,"")</f>
        <v/>
      </c>
      <c r="C23" t="str">
        <f>IF(ISBLANK(Worksheet!E37) = FALSE,Worksheet!E37,"")</f>
        <v/>
      </c>
      <c r="D23" t="str">
        <f>IF(ISBLANK(Worksheet!F37)=FALSE,Worksheet!F37,IF(ISBLANK(Worksheet!G37)=FALSE,Worksheet!G37,""))</f>
        <v/>
      </c>
      <c r="E23" t="str">
        <f>IF(ISBLANK(Worksheet!F37)=FALSE,"Gallons",IF(ISBLANK(Worksheet!G37)= FALSE,"MBH",""))</f>
        <v/>
      </c>
      <c r="H23" t="str">
        <f>IF(Worksheet!Q37&gt;0,Worksheet!Q37,"")</f>
        <v/>
      </c>
      <c r="I23" t="str">
        <f>IF(ISBLANK(Worksheet!O37)=FALSE,Worksheet!O37,"")</f>
        <v/>
      </c>
      <c r="J23" t="str">
        <f>IFERROR(Worksheet!Y37/I23,"")</f>
        <v/>
      </c>
      <c r="K23" t="str">
        <f>IFERROR(Worksheet!AA37/I23,"")</f>
        <v/>
      </c>
      <c r="L23" t="str">
        <f>IFERROR(Worksheet!AC37/I23,"")</f>
        <v/>
      </c>
      <c r="M23">
        <f>IFERROR(IF(ISBLANK(Worksheet!U37)=FALSE, Worksheet!U37,"")/I23,0)</f>
        <v>0</v>
      </c>
      <c r="N23">
        <f>IFERROR(IF(ISBLANK(Worksheet!W37)=FALSE, Worksheet!W37,"")/I23,0)</f>
        <v>0</v>
      </c>
      <c r="O23" t="str">
        <f>IF(ISBLANK(Worksheet!H37)=FALSE, Worksheet!H37,"")</f>
        <v/>
      </c>
      <c r="P23" t="str">
        <f>IF(ISBLANK(Worksheet!I37)=FALSE, Worksheet!I37,"")</f>
        <v/>
      </c>
      <c r="R23" t="str">
        <f>IF(ISBLANK(Worksheet!P37)=FALSE,Worksheet!P37,"")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s="93">
        <f>IFERROR(Worksheet!R37,"")</f>
        <v>0</v>
      </c>
    </row>
    <row r="24" spans="1:24" x14ac:dyDescent="0.2">
      <c r="A24" t="str">
        <f>IF(Worksheet!C38="LF",252,IF(Worksheet!C38="LS",252,IF(ISBLANK(Worksheet!O38)=FALSE,IF(ISBLANK(Worksheet!F38)=FALSE,IF(Worksheet!F38&gt;50,88,87),87),"")))</f>
        <v/>
      </c>
      <c r="B24" t="str">
        <f>IF(ISBLANK(Worksheet!D38) = FALSE,Worksheet!D38,"")</f>
        <v/>
      </c>
      <c r="C24" t="str">
        <f>IF(ISBLANK(Worksheet!E38) = FALSE,Worksheet!E38,"")</f>
        <v/>
      </c>
      <c r="D24" t="str">
        <f>IF(ISBLANK(Worksheet!F38)=FALSE,Worksheet!F38,IF(ISBLANK(Worksheet!G38)=FALSE,Worksheet!G38,""))</f>
        <v/>
      </c>
      <c r="E24" t="str">
        <f>IF(ISBLANK(Worksheet!F38)=FALSE,"Gallons",IF(ISBLANK(Worksheet!G38)= FALSE,"MBH",""))</f>
        <v/>
      </c>
      <c r="H24" t="str">
        <f>IF(Worksheet!Q38&gt;0,Worksheet!Q38,"")</f>
        <v/>
      </c>
      <c r="I24" t="str">
        <f>IF(ISBLANK(Worksheet!O38)=FALSE,Worksheet!O38,"")</f>
        <v/>
      </c>
      <c r="J24" t="str">
        <f>IFERROR(Worksheet!Y38/I24,"")</f>
        <v/>
      </c>
      <c r="K24" t="str">
        <f>IFERROR(Worksheet!AA38/I24,"")</f>
        <v/>
      </c>
      <c r="L24" t="str">
        <f>IFERROR(Worksheet!AC38/I24,"")</f>
        <v/>
      </c>
      <c r="M24">
        <f>IFERROR(IF(ISBLANK(Worksheet!U38)=FALSE, Worksheet!U38,"")/I24,0)</f>
        <v>0</v>
      </c>
      <c r="N24">
        <f>IFERROR(IF(ISBLANK(Worksheet!W38)=FALSE, Worksheet!W38,"")/I24,0)</f>
        <v>0</v>
      </c>
      <c r="O24" t="str">
        <f>IF(ISBLANK(Worksheet!H38)=FALSE, Worksheet!H38,"")</f>
        <v/>
      </c>
      <c r="P24" t="str">
        <f>IF(ISBLANK(Worksheet!I38)=FALSE, Worksheet!I38,"")</f>
        <v/>
      </c>
      <c r="R24" t="str">
        <f>IF(ISBLANK(Worksheet!P38)=FALSE,Worksheet!P38,"")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s="93">
        <f>IFERROR(Worksheet!R38,"")</f>
        <v>0</v>
      </c>
    </row>
    <row r="25" spans="1:24" x14ac:dyDescent="0.2">
      <c r="A25" t="str">
        <f>IF(Worksheet!C39="LF",252,IF(Worksheet!C39="LS",252,IF(ISBLANK(Worksheet!O39)=FALSE,IF(ISBLANK(Worksheet!F39)=FALSE,IF(Worksheet!F39&gt;50,88,87),87),"")))</f>
        <v/>
      </c>
      <c r="B25" t="str">
        <f>IF(ISBLANK(Worksheet!D39) = FALSE,Worksheet!D39,"")</f>
        <v/>
      </c>
      <c r="C25" t="str">
        <f>IF(ISBLANK(Worksheet!E39) = FALSE,Worksheet!E39,"")</f>
        <v/>
      </c>
      <c r="D25" t="str">
        <f>IF(ISBLANK(Worksheet!F39)=FALSE,Worksheet!F39,IF(ISBLANK(Worksheet!G39)=FALSE,Worksheet!G39,""))</f>
        <v/>
      </c>
      <c r="E25" t="str">
        <f>IF(ISBLANK(Worksheet!F39)=FALSE,"Gallons",IF(ISBLANK(Worksheet!G39)= FALSE,"MBH",""))</f>
        <v/>
      </c>
      <c r="H25" t="str">
        <f>IF(Worksheet!Q39&gt;0,Worksheet!Q39,"")</f>
        <v/>
      </c>
      <c r="I25" t="str">
        <f>IF(ISBLANK(Worksheet!O39)=FALSE,Worksheet!O39,"")</f>
        <v/>
      </c>
      <c r="J25" t="str">
        <f>IFERROR(Worksheet!Y39/I25,"")</f>
        <v/>
      </c>
      <c r="K25" t="str">
        <f>IFERROR(Worksheet!AA39/I25,"")</f>
        <v/>
      </c>
      <c r="L25" t="str">
        <f>IFERROR(Worksheet!AC39/I25,"")</f>
        <v/>
      </c>
      <c r="M25">
        <f>IFERROR(IF(ISBLANK(Worksheet!U39)=FALSE, Worksheet!U39,"")/I25,0)</f>
        <v>0</v>
      </c>
      <c r="N25">
        <f>IFERROR(IF(ISBLANK(Worksheet!W39)=FALSE, Worksheet!W39,"")/I25,0)</f>
        <v>0</v>
      </c>
      <c r="O25" t="str">
        <f>IF(ISBLANK(Worksheet!H39)=FALSE, Worksheet!H39,"")</f>
        <v/>
      </c>
      <c r="P25" t="str">
        <f>IF(ISBLANK(Worksheet!I39)=FALSE, Worksheet!I39,"")</f>
        <v/>
      </c>
      <c r="R25" t="str">
        <f>IF(ISBLANK(Worksheet!P39)=FALSE,Worksheet!P39,"")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s="93">
        <f>IFERROR(Worksheet!R39,"")</f>
        <v>0</v>
      </c>
    </row>
    <row r="26" spans="1:24" x14ac:dyDescent="0.2">
      <c r="A26" t="str">
        <f>IF(Worksheet!C40="LF",252,IF(Worksheet!C40="LS",252,IF(ISBLANK(Worksheet!O40)=FALSE,IF(ISBLANK(Worksheet!F40)=FALSE,IF(Worksheet!F40&gt;50,88,87),87),"")))</f>
        <v/>
      </c>
      <c r="B26" t="str">
        <f>IF(ISBLANK(Worksheet!D40) = FALSE,Worksheet!D40,"")</f>
        <v/>
      </c>
      <c r="C26" t="str">
        <f>IF(ISBLANK(Worksheet!E40) = FALSE,Worksheet!E40,"")</f>
        <v/>
      </c>
      <c r="D26" t="str">
        <f>IF(ISBLANK(Worksheet!F40)=FALSE,Worksheet!F40,IF(ISBLANK(Worksheet!G40)=FALSE,Worksheet!G40,""))</f>
        <v/>
      </c>
      <c r="E26" t="str">
        <f>IF(ISBLANK(Worksheet!F40)=FALSE,"Gallons",IF(ISBLANK(Worksheet!G40)= FALSE,"MBH",""))</f>
        <v/>
      </c>
      <c r="H26" t="str">
        <f>IF(Worksheet!Q40&gt;0,Worksheet!Q40,"")</f>
        <v/>
      </c>
      <c r="I26" t="str">
        <f>IF(ISBLANK(Worksheet!O40)=FALSE,Worksheet!O40,"")</f>
        <v/>
      </c>
      <c r="J26" t="str">
        <f>IFERROR(Worksheet!Y40/I26,"")</f>
        <v/>
      </c>
      <c r="K26" t="str">
        <f>IFERROR(Worksheet!AA40/I26,"")</f>
        <v/>
      </c>
      <c r="L26" t="str">
        <f>IFERROR(Worksheet!AC40/I26,"")</f>
        <v/>
      </c>
      <c r="M26">
        <f>IFERROR(IF(ISBLANK(Worksheet!U40)=FALSE, Worksheet!U40,"")/I26,0)</f>
        <v>0</v>
      </c>
      <c r="N26">
        <f>IFERROR(IF(ISBLANK(Worksheet!W40)=FALSE, Worksheet!W40,"")/I26,0)</f>
        <v>0</v>
      </c>
      <c r="O26" t="str">
        <f>IF(ISBLANK(Worksheet!H40)=FALSE, Worksheet!H40,"")</f>
        <v/>
      </c>
      <c r="P26" t="str">
        <f>IF(ISBLANK(Worksheet!I40)=FALSE, Worksheet!I40,"")</f>
        <v/>
      </c>
      <c r="R26" t="str">
        <f>IF(ISBLANK(Worksheet!P40)=FALSE,Worksheet!P40,"")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s="93">
        <f>IFERROR(Worksheet!R40,"")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13"/>
  <sheetViews>
    <sheetView workbookViewId="0"/>
  </sheetViews>
  <sheetFormatPr defaultRowHeight="12.75" x14ac:dyDescent="0.2"/>
  <cols>
    <col min="1" max="1" width="11.28515625" customWidth="1"/>
    <col min="2" max="2" width="4" customWidth="1"/>
    <col min="3" max="3" width="3.85546875" customWidth="1"/>
  </cols>
  <sheetData>
    <row r="1" spans="1:8" x14ac:dyDescent="0.2">
      <c r="A1">
        <v>13</v>
      </c>
      <c r="B1" t="s">
        <v>65</v>
      </c>
    </row>
    <row r="2" spans="1:8" x14ac:dyDescent="0.2">
      <c r="A2" s="4" t="s">
        <v>18</v>
      </c>
      <c r="B2" s="4"/>
    </row>
    <row r="3" spans="1:8" x14ac:dyDescent="0.2">
      <c r="A3" s="2">
        <v>39350</v>
      </c>
      <c r="B3" s="2"/>
      <c r="C3" s="1" t="s">
        <v>1</v>
      </c>
      <c r="D3" s="1"/>
      <c r="E3" s="1"/>
      <c r="F3" s="1"/>
      <c r="G3" s="1"/>
      <c r="H3" s="1"/>
    </row>
    <row r="4" spans="1:8" x14ac:dyDescent="0.2">
      <c r="A4" s="2">
        <v>39357</v>
      </c>
      <c r="B4" s="2"/>
      <c r="C4" s="1" t="s">
        <v>4</v>
      </c>
      <c r="D4" s="1"/>
      <c r="E4" s="1"/>
      <c r="F4" s="1"/>
      <c r="G4" s="1"/>
      <c r="H4" s="1"/>
    </row>
    <row r="5" spans="1:8" x14ac:dyDescent="0.2">
      <c r="A5" s="2">
        <v>39420</v>
      </c>
      <c r="B5" s="2"/>
      <c r="C5" s="1" t="s">
        <v>6</v>
      </c>
      <c r="D5" s="1"/>
      <c r="E5" s="1"/>
      <c r="F5" s="1"/>
      <c r="G5" s="1"/>
      <c r="H5" s="1"/>
    </row>
    <row r="6" spans="1:8" x14ac:dyDescent="0.2">
      <c r="A6" s="2">
        <v>39455</v>
      </c>
      <c r="B6" s="2"/>
      <c r="C6" s="1" t="s">
        <v>7</v>
      </c>
      <c r="D6" s="1"/>
      <c r="E6" s="1"/>
      <c r="F6" s="1"/>
      <c r="G6" s="1"/>
      <c r="H6" s="1"/>
    </row>
    <row r="7" spans="1:8" x14ac:dyDescent="0.2">
      <c r="A7" s="3">
        <v>39783</v>
      </c>
      <c r="B7" s="3"/>
      <c r="C7" s="5" t="s">
        <v>19</v>
      </c>
    </row>
    <row r="8" spans="1:8" x14ac:dyDescent="0.2">
      <c r="A8" s="3">
        <v>40816</v>
      </c>
      <c r="B8" s="3"/>
      <c r="C8" s="1" t="s">
        <v>59</v>
      </c>
    </row>
    <row r="9" spans="1:8" x14ac:dyDescent="0.2">
      <c r="A9" s="3">
        <v>40921</v>
      </c>
      <c r="B9" s="3" t="s">
        <v>60</v>
      </c>
      <c r="C9" s="1" t="s">
        <v>61</v>
      </c>
    </row>
    <row r="10" spans="1:8" x14ac:dyDescent="0.2">
      <c r="A10" s="3">
        <v>41101</v>
      </c>
      <c r="C10" s="1" t="s">
        <v>62</v>
      </c>
    </row>
    <row r="11" spans="1:8" x14ac:dyDescent="0.2">
      <c r="A11" s="3">
        <v>41464</v>
      </c>
      <c r="B11" t="s">
        <v>64</v>
      </c>
      <c r="C11" s="1" t="s">
        <v>63</v>
      </c>
    </row>
    <row r="12" spans="1:8" x14ac:dyDescent="0.2">
      <c r="A12" s="3">
        <v>43272</v>
      </c>
      <c r="B12" s="29" t="s">
        <v>128</v>
      </c>
      <c r="C12" s="64" t="s">
        <v>129</v>
      </c>
    </row>
    <row r="13" spans="1:8" x14ac:dyDescent="0.2">
      <c r="A13" s="3">
        <v>43647</v>
      </c>
      <c r="B13" s="29" t="s">
        <v>143</v>
      </c>
      <c r="C13" s="29" t="s">
        <v>142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Worksheet</vt:lpstr>
      <vt:lpstr>Measure Code</vt:lpstr>
      <vt:lpstr>Table</vt:lpstr>
      <vt:lpstr>Export</vt:lpstr>
      <vt:lpstr>Version</vt:lpstr>
      <vt:lpstr>BuildingType</vt:lpstr>
      <vt:lpstr>EUD</vt:lpstr>
      <vt:lpstr>GWH1_EffUnits</vt:lpstr>
      <vt:lpstr>GWH2_EffUnits</vt:lpstr>
      <vt:lpstr>GWH3_EffUnits</vt:lpstr>
      <vt:lpstr>GWH4_EffUnits</vt:lpstr>
      <vt:lpstr>GWH5_EffUnits</vt:lpstr>
      <vt:lpstr>GWH6_EffUnits</vt:lpstr>
      <vt:lpstr>GWH7_EffUnits</vt:lpstr>
      <vt:lpstr>GWH8_EffUnits</vt:lpstr>
      <vt:lpstr>MeasureCode</vt:lpstr>
      <vt:lpstr>MeasureCode_Lookup</vt:lpstr>
      <vt:lpstr>T_WHType_R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cp:lastPrinted>2007-07-09T21:56:52Z</cp:lastPrinted>
  <dcterms:created xsi:type="dcterms:W3CDTF">2007-06-20T17:34:56Z</dcterms:created>
  <dcterms:modified xsi:type="dcterms:W3CDTF">2019-12-13T02:20:58Z</dcterms:modified>
</cp:coreProperties>
</file>