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Corp\Rates\MGO\T Donadio\BPU Matters\Community Solar 2018\2023 Permanent Program\Bill Credits\"/>
    </mc:Choice>
  </mc:AlternateContent>
  <xr:revisionPtr revIDLastSave="0" documentId="8_{519914E5-141E-4AC4-AC57-DADC1C5853F8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RS" sheetId="1" r:id="rId1"/>
    <sheet name="GS" sheetId="3" r:id="rId2"/>
    <sheet name="GS - Housing" sheetId="7" r:id="rId3"/>
    <sheet name="GP" sheetId="4" r:id="rId4"/>
    <sheet name="GT" sheetId="5" r:id="rId5"/>
  </sheets>
  <definedNames>
    <definedName name="_xlnm.Print_Area" localSheetId="3">GP!$A$1:$J$25</definedName>
    <definedName name="_xlnm.Print_Area" localSheetId="1">GS!$A$1:$J$22</definedName>
    <definedName name="_xlnm.Print_Area" localSheetId="2">'GS - Housing'!$A$1:$J$24</definedName>
    <definedName name="_xlnm.Print_Area" localSheetId="4">GT!$A$1:$J$25</definedName>
    <definedName name="_xlnm.Print_Area" localSheetId="0">RS!$A$1:$J$23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5" l="1"/>
  <c r="G12" i="4"/>
  <c r="J15" i="7"/>
  <c r="J16" i="7"/>
  <c r="J15" i="3"/>
  <c r="J16" i="3"/>
  <c r="H16" i="1"/>
  <c r="H17" i="1"/>
  <c r="H18" i="1"/>
  <c r="H19" i="1"/>
  <c r="H20" i="1"/>
  <c r="H21" i="1"/>
  <c r="H22" i="1"/>
  <c r="H15" i="1"/>
  <c r="G20" i="7"/>
  <c r="J20" i="7" l="1"/>
  <c r="L4" i="5"/>
  <c r="B3" i="5"/>
  <c r="G16" i="7" l="1"/>
  <c r="J23" i="7"/>
  <c r="G23" i="7"/>
  <c r="J22" i="7"/>
  <c r="G22" i="7"/>
  <c r="J21" i="7"/>
  <c r="G21" i="7"/>
  <c r="J19" i="7"/>
  <c r="G19" i="7"/>
  <c r="J18" i="7"/>
  <c r="G18" i="7"/>
  <c r="J17" i="7"/>
  <c r="G17" i="7"/>
  <c r="G14" i="7"/>
  <c r="G13" i="7"/>
  <c r="G12" i="7"/>
  <c r="G15" i="7"/>
  <c r="A7" i="7"/>
  <c r="A6" i="7"/>
  <c r="J24" i="7" l="1"/>
  <c r="B7" i="7" s="1"/>
  <c r="G24" i="7"/>
  <c r="B6" i="7" s="1"/>
  <c r="J18" i="4"/>
  <c r="B8" i="7" l="1"/>
  <c r="G21" i="4"/>
  <c r="G22" i="1" l="1"/>
  <c r="G19" i="5"/>
  <c r="G18" i="5"/>
  <c r="G18" i="4"/>
  <c r="J19" i="1" l="1"/>
  <c r="G19" i="4" l="1"/>
  <c r="J18" i="5"/>
  <c r="J22" i="5" l="1"/>
  <c r="J22" i="4" l="1"/>
  <c r="J21" i="4"/>
  <c r="J20" i="4"/>
  <c r="J19" i="4"/>
  <c r="G17" i="4"/>
  <c r="G24" i="4"/>
  <c r="G23" i="4"/>
  <c r="G16" i="4"/>
  <c r="G15" i="4"/>
  <c r="G14" i="4"/>
  <c r="G13" i="4"/>
  <c r="G22" i="4"/>
  <c r="G20" i="4"/>
  <c r="J24" i="5"/>
  <c r="J23" i="5"/>
  <c r="J21" i="5"/>
  <c r="J20" i="5"/>
  <c r="J19" i="5"/>
  <c r="G24" i="5"/>
  <c r="G23" i="5"/>
  <c r="G21" i="5"/>
  <c r="G20" i="5"/>
  <c r="G17" i="5"/>
  <c r="G16" i="5"/>
  <c r="G15" i="5"/>
  <c r="G14" i="5"/>
  <c r="G13" i="5"/>
  <c r="G22" i="5"/>
  <c r="J24" i="4"/>
  <c r="J23" i="4"/>
  <c r="J21" i="3"/>
  <c r="J20" i="3"/>
  <c r="J19" i="3"/>
  <c r="J18" i="3"/>
  <c r="J17" i="3"/>
  <c r="G21" i="3"/>
  <c r="G20" i="3"/>
  <c r="G19" i="3"/>
  <c r="G18" i="3"/>
  <c r="G17" i="3"/>
  <c r="G16" i="3"/>
  <c r="G15" i="3"/>
  <c r="G14" i="3"/>
  <c r="G13" i="3"/>
  <c r="G12" i="3"/>
  <c r="G21" i="1"/>
  <c r="G20" i="1"/>
  <c r="G19" i="1"/>
  <c r="G18" i="1"/>
  <c r="G17" i="1"/>
  <c r="G16" i="1"/>
  <c r="G15" i="1"/>
  <c r="G14" i="1"/>
  <c r="G13" i="1"/>
  <c r="G12" i="1"/>
  <c r="J22" i="1"/>
  <c r="J21" i="1"/>
  <c r="J20" i="1"/>
  <c r="J18" i="1"/>
  <c r="J17" i="1"/>
  <c r="J16" i="1"/>
  <c r="J15" i="1"/>
  <c r="G25" i="5" l="1"/>
  <c r="J25" i="5"/>
  <c r="G25" i="4"/>
  <c r="J25" i="4"/>
  <c r="G23" i="1"/>
  <c r="B6" i="1" s="1"/>
  <c r="G22" i="3"/>
  <c r="J23" i="1"/>
  <c r="J22" i="3"/>
  <c r="B6" i="3" l="1"/>
  <c r="A7" i="5"/>
  <c r="A6" i="5"/>
  <c r="A7" i="4"/>
  <c r="A6" i="4"/>
  <c r="A7" i="3"/>
  <c r="A6" i="3"/>
  <c r="A7" i="1"/>
  <c r="A6" i="1"/>
  <c r="B6" i="5"/>
  <c r="B7" i="5" l="1"/>
  <c r="B7" i="3"/>
  <c r="B8" i="5" l="1"/>
  <c r="B8" i="3" l="1"/>
  <c r="B7" i="1" l="1"/>
  <c r="B8" i="1" s="1"/>
  <c r="B7" i="4" l="1"/>
  <c r="B6" i="4"/>
  <c r="B8" i="4" l="1"/>
</calcChain>
</file>

<file path=xl/sharedStrings.xml><?xml version="1.0" encoding="utf-8"?>
<sst xmlns="http://schemas.openxmlformats.org/spreadsheetml/2006/main" count="286" uniqueCount="65">
  <si>
    <t>Charge Type</t>
  </si>
  <si>
    <t>Customer Charge</t>
  </si>
  <si>
    <t>Tax Act Adjustment</t>
  </si>
  <si>
    <t>ZEC Recovery Charge</t>
  </si>
  <si>
    <t>Pre-Sut Price</t>
  </si>
  <si>
    <t>BGS Transmission</t>
  </si>
  <si>
    <t>BGS Reconciliation</t>
  </si>
  <si>
    <t>SBC Charge</t>
  </si>
  <si>
    <t>RGGI Charge</t>
  </si>
  <si>
    <t>Credit @ Pre-SUT</t>
  </si>
  <si>
    <t>Credit Calculation</t>
  </si>
  <si>
    <t>Charges Due</t>
  </si>
  <si>
    <t>Period Start</t>
  </si>
  <si>
    <t>Period End</t>
  </si>
  <si>
    <t>-</t>
  </si>
  <si>
    <t>Allocated KWH</t>
  </si>
  <si>
    <t>No</t>
  </si>
  <si>
    <t>Yes</t>
  </si>
  <si>
    <t>Credit?</t>
  </si>
  <si>
    <t>Consumed KWH</t>
  </si>
  <si>
    <t>Price</t>
  </si>
  <si>
    <t>Charges</t>
  </si>
  <si>
    <t>Normal Full Bill</t>
  </si>
  <si>
    <t>Community Solar Credit</t>
  </si>
  <si>
    <t>Non-Utility Generation Charge (MTC)</t>
  </si>
  <si>
    <t xml:space="preserve"> </t>
  </si>
  <si>
    <t>BGS Capacity</t>
  </si>
  <si>
    <t>CIEP - Standby Fee</t>
  </si>
  <si>
    <t>Customer (Subscriber) Allocated: 1,000 KWH</t>
  </si>
  <si>
    <t>BGS Energy Charges - Hourly Pricing</t>
  </si>
  <si>
    <t>Customer (Subscriber) Allocated: 1000 KWH</t>
  </si>
  <si>
    <t>*</t>
  </si>
  <si>
    <t>* Class Avg</t>
  </si>
  <si>
    <t>Customer billed for 1000 KWH usage on Service Classification RS Default Service</t>
  </si>
  <si>
    <t>Host Output: 20,000 KWH</t>
  </si>
  <si>
    <t>Customer billed for 1000 KWH usage on Service Classification GS Default Service.</t>
  </si>
  <si>
    <r>
      <rPr>
        <b/>
        <u/>
        <sz val="14"/>
        <color theme="1"/>
        <rFont val="Calibri"/>
        <family val="2"/>
        <scheme val="minor"/>
      </rPr>
      <t>Certified mastered billed affordable housing customer</t>
    </r>
    <r>
      <rPr>
        <b/>
        <sz val="14"/>
        <color theme="1"/>
        <rFont val="Calibri"/>
        <family val="2"/>
        <scheme val="minor"/>
      </rPr>
      <t xml:space="preserve"> billed for 20,000 KWH/50 kW usage on Service Classification GS Default Service</t>
    </r>
  </si>
  <si>
    <t>Customer (Subscriber) Allocated:  10,000 kWh</t>
  </si>
  <si>
    <t>Host Output: 20,000 kWH</t>
  </si>
  <si>
    <t>* Credit is based on Class Avg.</t>
  </si>
  <si>
    <t>Customer billed for 300,000 kWH/750 kW usage on Service Classification GP Default Service</t>
  </si>
  <si>
    <t>Host Output: 600,000 kWH</t>
  </si>
  <si>
    <t>Consumed</t>
  </si>
  <si>
    <t>Customer billed for 700,000 kWH /2,000 kW usage on Service Classification GT Default Service</t>
  </si>
  <si>
    <t>BGS Energy Charges 0-600 kWh</t>
  </si>
  <si>
    <t>BGS Energy Charges 600+ kWh</t>
  </si>
  <si>
    <t>Distribution 0-600 kWh</t>
  </si>
  <si>
    <t>Distribution 600+ kWh</t>
  </si>
  <si>
    <t>* Class Average</t>
  </si>
  <si>
    <t>BGS Energy Charges</t>
  </si>
  <si>
    <t>Distribution 0-1000 kWh</t>
  </si>
  <si>
    <t>Distribution 1000+ kWh</t>
  </si>
  <si>
    <t>Distribution kW</t>
  </si>
  <si>
    <t>Customer (Subscriber) Allocated: 60,000 KWH</t>
  </si>
  <si>
    <t>750 x 31</t>
  </si>
  <si>
    <t>Distribution kVar</t>
  </si>
  <si>
    <t>Distribution kWh</t>
  </si>
  <si>
    <t>Host Output: 1,000,000 KWH</t>
  </si>
  <si>
    <t>Customer (Subscriber) Allocated: 100,000 KWH</t>
  </si>
  <si>
    <t>2000 x 31</t>
  </si>
  <si>
    <t>* Credit is based on Class Average</t>
  </si>
  <si>
    <t>Assumptions: Bill Credit is calculated at the pre-SUT rate.  Subscriber has 5% investment from 01/01/2024 to 01/31/2024</t>
  </si>
  <si>
    <t>Assumptions: Bill Credit is calculated at the pre-SUT rate.  Subscriber has 50% investment from 01/01/2024 to 01/31/2024</t>
  </si>
  <si>
    <t>Assumptions: Bill Credit is calculated at the pre-SUT rate.  Subscriber has 10% investment from 01/01/2024 to 01/31/2024</t>
  </si>
  <si>
    <t xml:space="preserve">Assumptions: Bill Credit is calculated at the pre-SUT rate.  Subscriber has 10% investment from 01/01/2024 to 01/31/2024.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</si>
</sst>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000_);[Red]\(&quot;$&quot;#,##0.000000\)"/>
    <numFmt numFmtId="166" formatCode="0.000000"/>
    <numFmt numFmtId="167" formatCode="&quot;$&quot;#,##0.00"/>
    <numFmt numFmtId="168" formatCode="&quot;$&quot;#,##0.000000_);\(&quot;$&quot;#,##0.000000\)"/>
    <numFmt numFmtId="169" formatCode="&quot;$&quot;#,##0.000000"/>
  </numFmts>
  <fonts count="6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A7A7A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4">
    <xf numFmtId="0" fontId="0" fillId="0" borderId="0" xfId="0"/>
    <xf numFmtId="44" fontId="0" fillId="0" borderId="0" xfId="1" applyFont="1"/>
    <xf numFmtId="0" fontId="0" fillId="0" borderId="5" xfId="0" applyBorder="1"/>
    <xf numFmtId="0" fontId="0" fillId="0" borderId="6" xfId="0" applyBorder="1"/>
    <xf numFmtId="0" fontId="1" fillId="2" borderId="2" xfId="0" applyFont="1" applyFill="1" applyBorder="1"/>
    <xf numFmtId="8" fontId="0" fillId="0" borderId="9" xfId="0" applyNumberFormat="1" applyBorder="1"/>
    <xf numFmtId="0" fontId="1" fillId="2" borderId="18" xfId="0" applyFont="1" applyFill="1" applyBorder="1"/>
    <xf numFmtId="8" fontId="0" fillId="0" borderId="4" xfId="0" applyNumberFormat="1" applyBorder="1"/>
    <xf numFmtId="0" fontId="1" fillId="2" borderId="5" xfId="0" applyFont="1" applyFill="1" applyBorder="1"/>
    <xf numFmtId="8" fontId="0" fillId="0" borderId="17" xfId="0" applyNumberFormat="1" applyBorder="1"/>
    <xf numFmtId="0" fontId="0" fillId="3" borderId="3" xfId="0" applyFill="1" applyBorder="1"/>
    <xf numFmtId="44" fontId="0" fillId="3" borderId="4" xfId="1" applyFont="1" applyFill="1" applyBorder="1"/>
    <xf numFmtId="164" fontId="0" fillId="3" borderId="3" xfId="0" applyNumberFormat="1" applyFill="1" applyBorder="1" applyAlignment="1">
      <alignment horizontal="right"/>
    </xf>
    <xf numFmtId="165" fontId="0" fillId="3" borderId="1" xfId="0" applyNumberFormat="1" applyFill="1" applyBorder="1" applyAlignment="1">
      <alignment horizontal="right"/>
    </xf>
    <xf numFmtId="44" fontId="0" fillId="3" borderId="4" xfId="1" applyFont="1" applyFill="1" applyBorder="1" applyAlignment="1">
      <alignment horizontal="right"/>
    </xf>
    <xf numFmtId="165" fontId="0" fillId="3" borderId="1" xfId="0" applyNumberFormat="1" applyFill="1" applyBorder="1"/>
    <xf numFmtId="0" fontId="0" fillId="4" borderId="3" xfId="0" applyFill="1" applyBorder="1"/>
    <xf numFmtId="44" fontId="0" fillId="4" borderId="4" xfId="1" applyFont="1" applyFill="1" applyBorder="1"/>
    <xf numFmtId="164" fontId="0" fillId="4" borderId="3" xfId="0" applyNumberFormat="1" applyFill="1" applyBorder="1" applyAlignment="1">
      <alignment horizontal="right"/>
    </xf>
    <xf numFmtId="165" fontId="0" fillId="3" borderId="19" xfId="0" applyNumberFormat="1" applyFill="1" applyBorder="1"/>
    <xf numFmtId="165" fontId="0" fillId="4" borderId="1" xfId="0" applyNumberFormat="1" applyFill="1" applyBorder="1"/>
    <xf numFmtId="8" fontId="0" fillId="3" borderId="4" xfId="1" applyNumberFormat="1" applyFont="1" applyFill="1" applyBorder="1" applyAlignment="1">
      <alignment horizontal="right"/>
    </xf>
    <xf numFmtId="8" fontId="0" fillId="4" borderId="4" xfId="1" applyNumberFormat="1" applyFont="1" applyFill="1" applyBorder="1" applyAlignment="1">
      <alignment horizontal="right"/>
    </xf>
    <xf numFmtId="165" fontId="0" fillId="3" borderId="19" xfId="0" applyNumberFormat="1" applyFill="1" applyBorder="1" applyAlignment="1">
      <alignment horizontal="right"/>
    </xf>
    <xf numFmtId="165" fontId="0" fillId="4" borderId="1" xfId="0" applyNumberFormat="1" applyFill="1" applyBorder="1" applyAlignment="1">
      <alignment horizontal="right"/>
    </xf>
    <xf numFmtId="44" fontId="3" fillId="0" borderId="14" xfId="1" applyFont="1" applyBorder="1"/>
    <xf numFmtId="44" fontId="0" fillId="0" borderId="4" xfId="0" applyNumberFormat="1" applyBorder="1"/>
    <xf numFmtId="8" fontId="0" fillId="3" borderId="9" xfId="1" applyNumberFormat="1" applyFont="1" applyFill="1" applyBorder="1"/>
    <xf numFmtId="44" fontId="0" fillId="0" borderId="9" xfId="0" applyNumberFormat="1" applyBorder="1"/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44" fontId="0" fillId="4" borderId="4" xfId="1" applyFont="1" applyFill="1" applyBorder="1" applyAlignment="1">
      <alignment horizontal="right"/>
    </xf>
    <xf numFmtId="8" fontId="3" fillId="0" borderId="14" xfId="1" applyNumberFormat="1" applyFont="1" applyBorder="1"/>
    <xf numFmtId="3" fontId="0" fillId="3" borderId="20" xfId="0" applyNumberFormat="1" applyFill="1" applyBorder="1" applyAlignment="1">
      <alignment horizontal="right"/>
    </xf>
    <xf numFmtId="3" fontId="0" fillId="4" borderId="3" xfId="0" applyNumberFormat="1" applyFill="1" applyBorder="1"/>
    <xf numFmtId="3" fontId="0" fillId="3" borderId="3" xfId="0" applyNumberFormat="1" applyFill="1" applyBorder="1"/>
    <xf numFmtId="165" fontId="0" fillId="4" borderId="21" xfId="0" applyNumberFormat="1" applyFill="1" applyBorder="1" applyAlignment="1">
      <alignment horizontal="right"/>
    </xf>
    <xf numFmtId="8" fontId="0" fillId="4" borderId="22" xfId="1" applyNumberFormat="1" applyFont="1" applyFill="1" applyBorder="1" applyAlignment="1">
      <alignment horizontal="right"/>
    </xf>
    <xf numFmtId="0" fontId="0" fillId="4" borderId="15" xfId="0" applyFill="1" applyBorder="1"/>
    <xf numFmtId="3" fontId="0" fillId="3" borderId="3" xfId="0" applyNumberFormat="1" applyFill="1" applyBorder="1" applyAlignment="1">
      <alignment horizontal="right"/>
    </xf>
    <xf numFmtId="165" fontId="0" fillId="4" borderId="16" xfId="0" applyNumberFormat="1" applyFill="1" applyBorder="1"/>
    <xf numFmtId="44" fontId="0" fillId="4" borderId="17" xfId="1" applyFont="1" applyFill="1" applyBorder="1"/>
    <xf numFmtId="165" fontId="0" fillId="4" borderId="16" xfId="0" applyNumberFormat="1" applyFill="1" applyBorder="1" applyAlignment="1">
      <alignment horizontal="right"/>
    </xf>
    <xf numFmtId="44" fontId="0" fillId="4" borderId="17" xfId="1" applyFont="1" applyFill="1" applyBorder="1" applyAlignment="1">
      <alignment horizontal="right"/>
    </xf>
    <xf numFmtId="3" fontId="0" fillId="4" borderId="15" xfId="0" applyNumberFormat="1" applyFill="1" applyBorder="1"/>
    <xf numFmtId="8" fontId="0" fillId="0" borderId="0" xfId="0" applyNumberFormat="1"/>
    <xf numFmtId="0" fontId="1" fillId="2" borderId="11" xfId="0" applyFont="1" applyFill="1" applyBorder="1" applyAlignment="1">
      <alignment horizontal="center"/>
    </xf>
    <xf numFmtId="44" fontId="1" fillId="2" borderId="14" xfId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3" borderId="26" xfId="0" applyFill="1" applyBorder="1"/>
    <xf numFmtId="10" fontId="0" fillId="0" borderId="0" xfId="2" applyNumberFormat="1" applyFont="1"/>
    <xf numFmtId="0" fontId="1" fillId="2" borderId="25" xfId="0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center" wrapText="1"/>
    </xf>
    <xf numFmtId="0" fontId="0" fillId="3" borderId="19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14" fontId="0" fillId="3" borderId="27" xfId="0" applyNumberFormat="1" applyFill="1" applyBorder="1" applyAlignment="1">
      <alignment horizontal="center"/>
    </xf>
    <xf numFmtId="0" fontId="0" fillId="3" borderId="20" xfId="0" applyFill="1" applyBorder="1"/>
    <xf numFmtId="44" fontId="0" fillId="3" borderId="9" xfId="1" applyFont="1" applyFill="1" applyBorder="1" applyAlignment="1"/>
    <xf numFmtId="44" fontId="0" fillId="3" borderId="4" xfId="1" applyFont="1" applyFill="1" applyBorder="1" applyAlignment="1"/>
    <xf numFmtId="44" fontId="0" fillId="4" borderId="4" xfId="1" applyFont="1" applyFill="1" applyBorder="1" applyAlignment="1"/>
    <xf numFmtId="44" fontId="0" fillId="4" borderId="17" xfId="1" applyFont="1" applyFill="1" applyBorder="1" applyAlignment="1"/>
    <xf numFmtId="3" fontId="0" fillId="0" borderId="3" xfId="0" applyNumberFormat="1" applyBorder="1" applyAlignment="1">
      <alignment horizontal="right"/>
    </xf>
    <xf numFmtId="165" fontId="0" fillId="4" borderId="0" xfId="0" applyNumberFormat="1" applyFill="1"/>
    <xf numFmtId="165" fontId="0" fillId="0" borderId="1" xfId="0" applyNumberFormat="1" applyBorder="1" applyAlignment="1">
      <alignment horizontal="right"/>
    </xf>
    <xf numFmtId="165" fontId="0" fillId="0" borderId="1" xfId="0" applyNumberFormat="1" applyBorder="1"/>
    <xf numFmtId="0" fontId="0" fillId="0" borderId="3" xfId="0" applyBorder="1"/>
    <xf numFmtId="0" fontId="0" fillId="0" borderId="1" xfId="0" applyBorder="1" applyAlignment="1">
      <alignment horizontal="center"/>
    </xf>
    <xf numFmtId="3" fontId="0" fillId="0" borderId="3" xfId="0" applyNumberFormat="1" applyBorder="1"/>
    <xf numFmtId="44" fontId="0" fillId="0" borderId="4" xfId="1" applyFont="1" applyFill="1" applyBorder="1"/>
    <xf numFmtId="14" fontId="0" fillId="0" borderId="27" xfId="0" applyNumberFormat="1" applyBorder="1" applyAlignment="1">
      <alignment horizontal="center"/>
    </xf>
    <xf numFmtId="164" fontId="0" fillId="0" borderId="0" xfId="3" applyNumberFormat="1" applyFont="1"/>
    <xf numFmtId="0" fontId="4" fillId="0" borderId="0" xfId="0" applyFont="1"/>
    <xf numFmtId="164" fontId="0" fillId="0" borderId="0" xfId="0" applyNumberFormat="1"/>
    <xf numFmtId="3" fontId="4" fillId="0" borderId="0" xfId="0" applyNumberFormat="1" applyFont="1"/>
    <xf numFmtId="9" fontId="0" fillId="0" borderId="0" xfId="0" applyNumberFormat="1"/>
    <xf numFmtId="0" fontId="0" fillId="4" borderId="0" xfId="0" applyFill="1"/>
    <xf numFmtId="164" fontId="4" fillId="0" borderId="0" xfId="3" applyNumberFormat="1" applyFont="1" applyAlignment="1"/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44" fontId="1" fillId="2" borderId="14" xfId="1" applyFont="1" applyFill="1" applyBorder="1" applyAlignment="1">
      <alignment horizontal="center" wrapText="1"/>
    </xf>
    <xf numFmtId="0" fontId="0" fillId="0" borderId="0" xfId="0" applyAlignment="1">
      <alignment wrapText="1"/>
    </xf>
    <xf numFmtId="165" fontId="0" fillId="0" borderId="0" xfId="0" applyNumberFormat="1"/>
    <xf numFmtId="3" fontId="0" fillId="3" borderId="26" xfId="0" applyNumberFormat="1" applyFill="1" applyBorder="1" applyAlignment="1">
      <alignment horizontal="right"/>
    </xf>
    <xf numFmtId="165" fontId="0" fillId="3" borderId="27" xfId="0" applyNumberFormat="1" applyFill="1" applyBorder="1" applyAlignment="1">
      <alignment horizontal="right"/>
    </xf>
    <xf numFmtId="44" fontId="0" fillId="3" borderId="28" xfId="1" applyFont="1" applyFill="1" applyBorder="1" applyAlignment="1">
      <alignment horizontal="right"/>
    </xf>
    <xf numFmtId="164" fontId="0" fillId="3" borderId="26" xfId="0" applyNumberFormat="1" applyFill="1" applyBorder="1" applyAlignment="1">
      <alignment horizontal="right"/>
    </xf>
    <xf numFmtId="8" fontId="0" fillId="3" borderId="9" xfId="1" applyNumberFormat="1" applyFont="1" applyFill="1" applyBorder="1" applyAlignment="1">
      <alignment horizontal="right"/>
    </xf>
    <xf numFmtId="164" fontId="0" fillId="3" borderId="20" xfId="0" applyNumberFormat="1" applyFill="1" applyBorder="1" applyAlignment="1">
      <alignment horizontal="right"/>
    </xf>
    <xf numFmtId="3" fontId="0" fillId="3" borderId="26" xfId="0" quotePrefix="1" applyNumberFormat="1" applyFill="1" applyBorder="1" applyAlignment="1">
      <alignment horizontal="right"/>
    </xf>
    <xf numFmtId="165" fontId="0" fillId="3" borderId="27" xfId="0" applyNumberFormat="1" applyFill="1" applyBorder="1"/>
    <xf numFmtId="44" fontId="0" fillId="3" borderId="28" xfId="1" applyFont="1" applyFill="1" applyBorder="1"/>
    <xf numFmtId="14" fontId="0" fillId="4" borderId="16" xfId="0" applyNumberFormat="1" applyFill="1" applyBorder="1" applyAlignment="1">
      <alignment horizontal="center"/>
    </xf>
    <xf numFmtId="14" fontId="0" fillId="4" borderId="17" xfId="0" applyNumberFormat="1" applyFill="1" applyBorder="1" applyAlignment="1">
      <alignment horizontal="center"/>
    </xf>
    <xf numFmtId="0" fontId="0" fillId="0" borderId="0" xfId="1" applyNumberFormat="1" applyFont="1"/>
    <xf numFmtId="166" fontId="0" fillId="0" borderId="0" xfId="0" applyNumberFormat="1"/>
    <xf numFmtId="167" fontId="0" fillId="0" borderId="0" xfId="0" applyNumberFormat="1"/>
    <xf numFmtId="14" fontId="0" fillId="0" borderId="0" xfId="0" applyNumberFormat="1"/>
    <xf numFmtId="8" fontId="0" fillId="0" borderId="0" xfId="1" applyNumberFormat="1" applyFont="1"/>
    <xf numFmtId="168" fontId="0" fillId="0" borderId="0" xfId="1" applyNumberFormat="1" applyFont="1"/>
    <xf numFmtId="165" fontId="0" fillId="0" borderId="0" xfId="1" applyNumberFormat="1" applyFont="1"/>
    <xf numFmtId="169" fontId="0" fillId="0" borderId="0" xfId="1" applyNumberFormat="1" applyFont="1"/>
    <xf numFmtId="169" fontId="0" fillId="0" borderId="0" xfId="0" applyNumberFormat="1"/>
    <xf numFmtId="3" fontId="0" fillId="3" borderId="20" xfId="0" quotePrefix="1" applyNumberFormat="1" applyFill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1" fillId="2" borderId="2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3" fillId="0" borderId="23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4" fillId="0" borderId="0" xfId="0" applyFont="1" applyAlignment="1">
      <alignment horizontal="left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  <pageSetUpPr fitToPage="1"/>
  </sheetPr>
  <dimension ref="A1:L57"/>
  <sheetViews>
    <sheetView showGridLines="0" tabSelected="1" view="pageBreakPreview" zoomScale="95" zoomScaleNormal="110" zoomScaleSheetLayoutView="95" workbookViewId="0">
      <pane ySplit="4" topLeftCell="A5" activePane="bottomLeft" state="frozen"/>
      <selection sqref="A1:J25"/>
      <selection pane="bottomLeft" activeCell="F22" sqref="F22"/>
    </sheetView>
  </sheetViews>
  <sheetFormatPr defaultRowHeight="14.4" x14ac:dyDescent="0.3"/>
  <cols>
    <col min="1" max="1" width="31.33203125" customWidth="1"/>
    <col min="2" max="2" width="8.44140625" bestFit="1" customWidth="1"/>
    <col min="3" max="3" width="11.44140625" bestFit="1" customWidth="1"/>
    <col min="4" max="4" width="11.109375" bestFit="1" customWidth="1"/>
    <col min="5" max="5" width="12.109375" customWidth="1"/>
    <col min="6" max="6" width="11.77734375" customWidth="1"/>
    <col min="7" max="7" width="13.88671875" style="1" customWidth="1"/>
    <col min="8" max="8" width="12.109375" customWidth="1"/>
    <col min="9" max="9" width="11" customWidth="1"/>
    <col min="10" max="10" width="13.77734375" customWidth="1"/>
    <col min="11" max="12" width="2" bestFit="1" customWidth="1"/>
  </cols>
  <sheetData>
    <row r="1" spans="1:12" ht="18" x14ac:dyDescent="0.35">
      <c r="A1" s="113" t="s">
        <v>61</v>
      </c>
      <c r="B1" s="113"/>
      <c r="C1" s="113"/>
      <c r="D1" s="113"/>
      <c r="E1" s="113"/>
      <c r="F1" s="113"/>
      <c r="G1" s="113"/>
      <c r="H1" s="113"/>
      <c r="I1" s="113"/>
      <c r="J1" s="113"/>
      <c r="L1" s="78"/>
    </row>
    <row r="2" spans="1:12" ht="18" x14ac:dyDescent="0.35">
      <c r="A2" s="113" t="s">
        <v>33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2" ht="18" x14ac:dyDescent="0.35">
      <c r="A3" s="113" t="s">
        <v>34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2" ht="18" x14ac:dyDescent="0.35">
      <c r="A4" s="113" t="s">
        <v>30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2" ht="15" thickBot="1" x14ac:dyDescent="0.35">
      <c r="G5"/>
    </row>
    <row r="6" spans="1:12" x14ac:dyDescent="0.3">
      <c r="A6" s="4" t="str">
        <f>E23</f>
        <v>Normal Full Bill</v>
      </c>
      <c r="B6" s="5">
        <f>G23</f>
        <v>144.93</v>
      </c>
      <c r="G6"/>
    </row>
    <row r="7" spans="1:12" x14ac:dyDescent="0.3">
      <c r="A7" s="6" t="str">
        <f>H23</f>
        <v>Community Solar Credit</v>
      </c>
      <c r="B7" s="7">
        <f>J23</f>
        <v>122.80999999999999</v>
      </c>
      <c r="G7"/>
    </row>
    <row r="8" spans="1:12" ht="15" thickBot="1" x14ac:dyDescent="0.35">
      <c r="A8" s="8" t="s">
        <v>11</v>
      </c>
      <c r="B8" s="9">
        <f>B6-B7</f>
        <v>22.120000000000019</v>
      </c>
      <c r="G8"/>
    </row>
    <row r="9" spans="1:12" ht="15" thickBot="1" x14ac:dyDescent="0.35">
      <c r="E9" s="108" t="s">
        <v>22</v>
      </c>
      <c r="F9" s="109"/>
      <c r="G9" s="110"/>
      <c r="H9" s="108" t="s">
        <v>10</v>
      </c>
      <c r="I9" s="109"/>
      <c r="J9" s="110"/>
    </row>
    <row r="10" spans="1:12" s="84" customFormat="1" ht="32.549999999999997" customHeight="1" thickBot="1" x14ac:dyDescent="0.35">
      <c r="A10" s="81" t="s">
        <v>0</v>
      </c>
      <c r="B10" s="82" t="s">
        <v>18</v>
      </c>
      <c r="C10" s="82" t="s">
        <v>12</v>
      </c>
      <c r="D10" s="82" t="s">
        <v>13</v>
      </c>
      <c r="E10" s="52" t="s">
        <v>19</v>
      </c>
      <c r="F10" s="82" t="s">
        <v>20</v>
      </c>
      <c r="G10" s="83" t="s">
        <v>21</v>
      </c>
      <c r="H10" s="51" t="s">
        <v>15</v>
      </c>
      <c r="I10" s="29" t="s">
        <v>4</v>
      </c>
      <c r="J10" s="30" t="s">
        <v>9</v>
      </c>
    </row>
    <row r="11" spans="1:12" x14ac:dyDescent="0.3">
      <c r="A11" s="60" t="s">
        <v>1</v>
      </c>
      <c r="B11" s="53" t="s">
        <v>16</v>
      </c>
      <c r="C11" s="59">
        <v>45261</v>
      </c>
      <c r="D11" s="59">
        <v>45291</v>
      </c>
      <c r="E11" s="106" t="s">
        <v>14</v>
      </c>
      <c r="F11" s="19">
        <v>3.25</v>
      </c>
      <c r="G11" s="61">
        <v>3.25</v>
      </c>
      <c r="H11" s="12" t="s">
        <v>14</v>
      </c>
      <c r="I11" s="23" t="s">
        <v>14</v>
      </c>
      <c r="J11" s="21" t="s">
        <v>14</v>
      </c>
    </row>
    <row r="12" spans="1:12" x14ac:dyDescent="0.3">
      <c r="A12" s="10" t="s">
        <v>24</v>
      </c>
      <c r="B12" s="54" t="s">
        <v>16</v>
      </c>
      <c r="C12" s="59">
        <v>45261</v>
      </c>
      <c r="D12" s="59">
        <v>45291</v>
      </c>
      <c r="E12" s="35">
        <v>1000</v>
      </c>
      <c r="F12" s="15">
        <v>-2.34E-4</v>
      </c>
      <c r="G12" s="62">
        <f t="shared" ref="G12:G21" si="0">ROUND(E12*F12,2)</f>
        <v>-0.23</v>
      </c>
      <c r="H12" s="12" t="s">
        <v>14</v>
      </c>
      <c r="I12" s="13" t="s">
        <v>14</v>
      </c>
      <c r="J12" s="14" t="s">
        <v>14</v>
      </c>
    </row>
    <row r="13" spans="1:12" x14ac:dyDescent="0.3">
      <c r="A13" s="10" t="s">
        <v>7</v>
      </c>
      <c r="B13" s="54" t="s">
        <v>16</v>
      </c>
      <c r="C13" s="59">
        <v>45261</v>
      </c>
      <c r="D13" s="59">
        <v>45291</v>
      </c>
      <c r="E13" s="35">
        <v>1000</v>
      </c>
      <c r="F13" s="15">
        <v>6.8000000000000005E-3</v>
      </c>
      <c r="G13" s="62">
        <f t="shared" si="0"/>
        <v>6.8</v>
      </c>
      <c r="H13" s="12" t="s">
        <v>14</v>
      </c>
      <c r="I13" s="13" t="s">
        <v>14</v>
      </c>
      <c r="J13" s="14" t="s">
        <v>14</v>
      </c>
    </row>
    <row r="14" spans="1:12" x14ac:dyDescent="0.3">
      <c r="A14" s="10" t="s">
        <v>3</v>
      </c>
      <c r="B14" s="54" t="s">
        <v>16</v>
      </c>
      <c r="C14" s="59">
        <v>45261</v>
      </c>
      <c r="D14" s="59">
        <v>45291</v>
      </c>
      <c r="E14" s="35">
        <v>1000</v>
      </c>
      <c r="F14" s="15">
        <v>4.1700000000000001E-3</v>
      </c>
      <c r="G14" s="62">
        <f t="shared" si="0"/>
        <v>4.17</v>
      </c>
      <c r="H14" s="12" t="s">
        <v>14</v>
      </c>
      <c r="I14" s="13" t="s">
        <v>14</v>
      </c>
      <c r="J14" s="14" t="s">
        <v>14</v>
      </c>
    </row>
    <row r="15" spans="1:12" x14ac:dyDescent="0.3">
      <c r="A15" s="16" t="s">
        <v>44</v>
      </c>
      <c r="B15" s="55" t="s">
        <v>17</v>
      </c>
      <c r="C15" s="58">
        <v>45261</v>
      </c>
      <c r="D15" s="58">
        <v>45291</v>
      </c>
      <c r="E15" s="34">
        <v>400</v>
      </c>
      <c r="F15" s="20">
        <v>8.8003999999999999E-2</v>
      </c>
      <c r="G15" s="63">
        <f t="shared" si="0"/>
        <v>35.200000000000003</v>
      </c>
      <c r="H15" s="18">
        <f>E15</f>
        <v>400</v>
      </c>
      <c r="I15" s="36">
        <v>8.2535999999999998E-2</v>
      </c>
      <c r="J15" s="22">
        <f>ROUND(H15*I15,2)</f>
        <v>33.01</v>
      </c>
      <c r="K15" s="50" t="s">
        <v>31</v>
      </c>
    </row>
    <row r="16" spans="1:12" x14ac:dyDescent="0.3">
      <c r="A16" s="16" t="s">
        <v>45</v>
      </c>
      <c r="B16" s="55" t="s">
        <v>17</v>
      </c>
      <c r="C16" s="58">
        <v>45261</v>
      </c>
      <c r="D16" s="58">
        <v>45291</v>
      </c>
      <c r="E16" s="34">
        <v>600</v>
      </c>
      <c r="F16" s="20">
        <v>8.8003999999999999E-2</v>
      </c>
      <c r="G16" s="63">
        <f t="shared" si="0"/>
        <v>52.8</v>
      </c>
      <c r="H16" s="18">
        <f t="shared" ref="H16:H22" si="1">E16</f>
        <v>600</v>
      </c>
      <c r="I16" s="24">
        <v>8.2535999999999998E-2</v>
      </c>
      <c r="J16" s="22">
        <f t="shared" ref="J16:J22" si="2">ROUND(H16*I16,2)</f>
        <v>49.52</v>
      </c>
      <c r="K16" s="50" t="s">
        <v>31</v>
      </c>
    </row>
    <row r="17" spans="1:11" x14ac:dyDescent="0.3">
      <c r="A17" s="16" t="s">
        <v>5</v>
      </c>
      <c r="B17" s="55" t="s">
        <v>17</v>
      </c>
      <c r="C17" s="58">
        <v>45261</v>
      </c>
      <c r="D17" s="58">
        <v>45291</v>
      </c>
      <c r="E17" s="34">
        <v>1000</v>
      </c>
      <c r="F17" s="20">
        <v>1.4374999999999999E-2</v>
      </c>
      <c r="G17" s="63">
        <f t="shared" si="0"/>
        <v>14.38</v>
      </c>
      <c r="H17" s="18">
        <f t="shared" si="1"/>
        <v>1000</v>
      </c>
      <c r="I17" s="67">
        <v>1.3482000000000001E-2</v>
      </c>
      <c r="J17" s="22">
        <f t="shared" si="2"/>
        <v>13.48</v>
      </c>
      <c r="K17" s="50"/>
    </row>
    <row r="18" spans="1:11" x14ac:dyDescent="0.3">
      <c r="A18" s="16" t="s">
        <v>6</v>
      </c>
      <c r="B18" s="55" t="s">
        <v>17</v>
      </c>
      <c r="C18" s="58">
        <v>45261</v>
      </c>
      <c r="D18" s="58">
        <v>45291</v>
      </c>
      <c r="E18" s="34">
        <v>1000</v>
      </c>
      <c r="F18" s="20">
        <v>-3.8639999999999998E-3</v>
      </c>
      <c r="G18" s="63">
        <f t="shared" si="0"/>
        <v>-3.86</v>
      </c>
      <c r="H18" s="18">
        <f t="shared" si="1"/>
        <v>1000</v>
      </c>
      <c r="I18" s="67">
        <v>-3.6240000000000001E-3</v>
      </c>
      <c r="J18" s="22">
        <f t="shared" si="2"/>
        <v>-3.62</v>
      </c>
      <c r="K18" s="50"/>
    </row>
    <row r="19" spans="1:11" x14ac:dyDescent="0.3">
      <c r="A19" s="16" t="s">
        <v>46</v>
      </c>
      <c r="B19" s="55" t="s">
        <v>17</v>
      </c>
      <c r="C19" s="58">
        <v>45261</v>
      </c>
      <c r="D19" s="58">
        <v>45291</v>
      </c>
      <c r="E19" s="34">
        <v>400</v>
      </c>
      <c r="F19" s="20">
        <v>2.9367000000000001E-2</v>
      </c>
      <c r="G19" s="63">
        <f t="shared" si="0"/>
        <v>11.75</v>
      </c>
      <c r="H19" s="18">
        <f t="shared" si="1"/>
        <v>400</v>
      </c>
      <c r="I19" s="67">
        <v>2.7542000000000001E-2</v>
      </c>
      <c r="J19" s="22">
        <f>ROUND(H19*I19,2)</f>
        <v>11.02</v>
      </c>
      <c r="K19" s="50" t="s">
        <v>31</v>
      </c>
    </row>
    <row r="20" spans="1:11" x14ac:dyDescent="0.3">
      <c r="A20" s="16" t="s">
        <v>47</v>
      </c>
      <c r="B20" s="55" t="s">
        <v>17</v>
      </c>
      <c r="C20" s="58">
        <v>45261</v>
      </c>
      <c r="D20" s="58">
        <v>45291</v>
      </c>
      <c r="E20" s="34">
        <v>600</v>
      </c>
      <c r="F20" s="20">
        <v>2.9367000000000001E-2</v>
      </c>
      <c r="G20" s="63">
        <f t="shared" si="0"/>
        <v>17.62</v>
      </c>
      <c r="H20" s="18">
        <f t="shared" si="1"/>
        <v>600</v>
      </c>
      <c r="I20" s="67">
        <v>2.7542000000000001E-2</v>
      </c>
      <c r="J20" s="22">
        <f t="shared" si="2"/>
        <v>16.53</v>
      </c>
      <c r="K20" s="50" t="s">
        <v>31</v>
      </c>
    </row>
    <row r="21" spans="1:11" x14ac:dyDescent="0.3">
      <c r="A21" s="16" t="s">
        <v>8</v>
      </c>
      <c r="B21" s="55" t="s">
        <v>17</v>
      </c>
      <c r="C21" s="58">
        <v>45261</v>
      </c>
      <c r="D21" s="58">
        <v>45291</v>
      </c>
      <c r="E21" s="34">
        <v>1000</v>
      </c>
      <c r="F21" s="20">
        <v>3.3639999999999998E-3</v>
      </c>
      <c r="G21" s="63">
        <f t="shared" si="0"/>
        <v>3.36</v>
      </c>
      <c r="H21" s="18">
        <f t="shared" si="1"/>
        <v>1000</v>
      </c>
      <c r="I21" s="67">
        <v>3.1549999999999998E-3</v>
      </c>
      <c r="J21" s="22">
        <f t="shared" si="2"/>
        <v>3.16</v>
      </c>
      <c r="K21" s="50"/>
    </row>
    <row r="22" spans="1:11" ht="15" thickBot="1" x14ac:dyDescent="0.35">
      <c r="A22" s="38" t="s">
        <v>2</v>
      </c>
      <c r="B22" s="56" t="s">
        <v>17</v>
      </c>
      <c r="C22" s="95">
        <v>45261</v>
      </c>
      <c r="D22" s="96">
        <v>45291</v>
      </c>
      <c r="E22" s="44">
        <v>1000</v>
      </c>
      <c r="F22" s="40">
        <v>-3.1E-4</v>
      </c>
      <c r="G22" s="64">
        <f>ROUND(E22*F22,2)</f>
        <v>-0.31</v>
      </c>
      <c r="H22" s="18">
        <f t="shared" si="1"/>
        <v>1000</v>
      </c>
      <c r="I22" s="36">
        <v>-2.9100000000000003E-4</v>
      </c>
      <c r="J22" s="37">
        <f t="shared" si="2"/>
        <v>-0.28999999999999998</v>
      </c>
      <c r="K22" s="50"/>
    </row>
    <row r="23" spans="1:11" ht="15" thickBot="1" x14ac:dyDescent="0.35">
      <c r="A23" s="2"/>
      <c r="B23" s="3"/>
      <c r="C23" s="3"/>
      <c r="D23" s="3"/>
      <c r="E23" s="111" t="s">
        <v>22</v>
      </c>
      <c r="F23" s="112"/>
      <c r="G23" s="25">
        <f>SUM(G11:G22)</f>
        <v>144.93</v>
      </c>
      <c r="H23" s="111" t="s">
        <v>23</v>
      </c>
      <c r="I23" s="112"/>
      <c r="J23" s="32">
        <f>SUM(J11:J22)</f>
        <v>122.80999999999999</v>
      </c>
      <c r="K23" s="50"/>
    </row>
    <row r="25" spans="1:11" x14ac:dyDescent="0.3">
      <c r="F25" s="66"/>
    </row>
    <row r="26" spans="1:11" x14ac:dyDescent="0.3">
      <c r="A26" t="s">
        <v>60</v>
      </c>
      <c r="F26" s="66"/>
      <c r="G26"/>
    </row>
    <row r="28" spans="1:11" x14ac:dyDescent="0.3">
      <c r="F28" s="85"/>
    </row>
    <row r="29" spans="1:11" x14ac:dyDescent="0.3">
      <c r="F29" s="85"/>
    </row>
    <row r="30" spans="1:11" x14ac:dyDescent="0.3">
      <c r="G30" s="97"/>
    </row>
    <row r="31" spans="1:11" x14ac:dyDescent="0.3">
      <c r="G31" s="97"/>
    </row>
    <row r="32" spans="1:11" x14ac:dyDescent="0.3">
      <c r="G32" s="97"/>
    </row>
    <row r="33" spans="3:11" x14ac:dyDescent="0.3">
      <c r="G33" s="97"/>
    </row>
    <row r="34" spans="3:11" x14ac:dyDescent="0.3">
      <c r="E34" s="98"/>
      <c r="G34" s="97"/>
      <c r="H34" s="85"/>
      <c r="I34" s="85"/>
      <c r="J34" s="85"/>
    </row>
    <row r="35" spans="3:11" x14ac:dyDescent="0.3">
      <c r="C35" s="45"/>
      <c r="E35" s="98"/>
      <c r="G35" s="97"/>
      <c r="H35" s="85"/>
      <c r="I35" s="85"/>
      <c r="J35" s="85"/>
    </row>
    <row r="36" spans="3:11" x14ac:dyDescent="0.3">
      <c r="C36" s="99"/>
      <c r="E36" s="98"/>
      <c r="G36" s="97"/>
      <c r="H36" s="85"/>
      <c r="I36" s="85"/>
      <c r="J36" s="85"/>
    </row>
    <row r="37" spans="3:11" x14ac:dyDescent="0.3">
      <c r="C37" s="45"/>
      <c r="E37" s="98"/>
      <c r="G37" s="97"/>
      <c r="H37" s="85"/>
      <c r="I37" s="85"/>
      <c r="J37" s="85"/>
    </row>
    <row r="38" spans="3:11" x14ac:dyDescent="0.3">
      <c r="G38" s="97"/>
    </row>
    <row r="39" spans="3:11" x14ac:dyDescent="0.3">
      <c r="G39" s="97"/>
      <c r="J39" s="85"/>
    </row>
    <row r="40" spans="3:11" x14ac:dyDescent="0.3">
      <c r="D40" s="100"/>
      <c r="E40" s="100"/>
      <c r="G40" s="101"/>
      <c r="H40" s="45"/>
    </row>
    <row r="41" spans="3:11" x14ac:dyDescent="0.3">
      <c r="D41" s="100"/>
      <c r="E41" s="100"/>
      <c r="G41" s="102"/>
      <c r="H41" s="99"/>
    </row>
    <row r="42" spans="3:11" x14ac:dyDescent="0.3">
      <c r="D42" s="100"/>
      <c r="E42" s="100"/>
      <c r="G42" s="103"/>
      <c r="H42" s="99"/>
    </row>
    <row r="43" spans="3:11" x14ac:dyDescent="0.3">
      <c r="D43" s="100"/>
      <c r="E43" s="100"/>
      <c r="G43" s="103"/>
      <c r="H43" s="99"/>
    </row>
    <row r="44" spans="3:11" x14ac:dyDescent="0.3">
      <c r="D44" s="100"/>
      <c r="E44" s="100"/>
      <c r="G44" s="97"/>
      <c r="H44" s="99"/>
      <c r="K44" s="99"/>
    </row>
    <row r="45" spans="3:11" x14ac:dyDescent="0.3">
      <c r="D45" s="100"/>
      <c r="E45" s="100"/>
      <c r="G45" s="97"/>
      <c r="H45" s="99"/>
      <c r="K45" s="99"/>
    </row>
    <row r="46" spans="3:11" x14ac:dyDescent="0.3">
      <c r="D46" s="100"/>
      <c r="E46" s="100"/>
      <c r="G46" s="103"/>
      <c r="H46" s="99"/>
      <c r="J46" s="85"/>
      <c r="K46" s="99"/>
    </row>
    <row r="47" spans="3:11" x14ac:dyDescent="0.3">
      <c r="D47" s="100"/>
      <c r="E47" s="100"/>
      <c r="G47" s="104"/>
      <c r="H47" s="99"/>
      <c r="J47" s="105"/>
      <c r="K47" s="99"/>
    </row>
    <row r="48" spans="3:11" x14ac:dyDescent="0.3">
      <c r="D48" s="100"/>
      <c r="E48" s="100"/>
      <c r="G48" s="97"/>
      <c r="H48" s="99"/>
      <c r="K48" s="99"/>
    </row>
    <row r="49" spans="4:11" x14ac:dyDescent="0.3">
      <c r="D49" s="100"/>
      <c r="E49" s="100"/>
      <c r="G49" s="97"/>
      <c r="H49" s="99"/>
      <c r="K49" s="99"/>
    </row>
    <row r="50" spans="4:11" x14ac:dyDescent="0.3">
      <c r="D50" s="100"/>
      <c r="E50" s="100"/>
      <c r="G50" s="103"/>
      <c r="H50" s="99"/>
      <c r="J50" s="85"/>
      <c r="K50" s="99"/>
    </row>
    <row r="51" spans="4:11" x14ac:dyDescent="0.3">
      <c r="D51" s="100"/>
      <c r="E51" s="100"/>
      <c r="G51" s="104"/>
      <c r="H51" s="99"/>
      <c r="J51" s="105"/>
      <c r="K51" s="99"/>
    </row>
    <row r="52" spans="4:11" x14ac:dyDescent="0.3">
      <c r="G52" s="97"/>
      <c r="H52" s="45"/>
      <c r="K52" s="99"/>
    </row>
    <row r="53" spans="4:11" x14ac:dyDescent="0.3">
      <c r="G53" s="97"/>
    </row>
    <row r="54" spans="4:11" x14ac:dyDescent="0.3">
      <c r="G54" s="97"/>
    </row>
    <row r="55" spans="4:11" x14ac:dyDescent="0.3">
      <c r="G55" s="97"/>
    </row>
    <row r="56" spans="4:11" x14ac:dyDescent="0.3">
      <c r="G56" s="97"/>
    </row>
    <row r="57" spans="4:11" x14ac:dyDescent="0.3">
      <c r="G57" s="97"/>
    </row>
  </sheetData>
  <sortState xmlns:xlrd2="http://schemas.microsoft.com/office/spreadsheetml/2017/richdata2" ref="A11:J22">
    <sortCondition ref="B11:B22"/>
    <sortCondition ref="A11:A22"/>
  </sortState>
  <mergeCells count="8">
    <mergeCell ref="E9:G9"/>
    <mergeCell ref="E23:F23"/>
    <mergeCell ref="H23:I23"/>
    <mergeCell ref="H9:J9"/>
    <mergeCell ref="A1:J1"/>
    <mergeCell ref="A2:J2"/>
    <mergeCell ref="A3:J3"/>
    <mergeCell ref="A4:J4"/>
  </mergeCells>
  <pageMargins left="0.2" right="0.2" top="0.25" bottom="0.25" header="0.3" footer="0.3"/>
  <pageSetup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  <pageSetUpPr fitToPage="1"/>
  </sheetPr>
  <dimension ref="A1:L25"/>
  <sheetViews>
    <sheetView showGridLines="0" view="pageBreakPreview" zoomScale="97" zoomScaleNormal="110" zoomScaleSheetLayoutView="97" workbookViewId="0">
      <pane ySplit="4" topLeftCell="A5" activePane="bottomLeft" state="frozen"/>
      <selection sqref="A1:J25"/>
      <selection pane="bottomLeft" activeCell="I21" sqref="I21"/>
    </sheetView>
  </sheetViews>
  <sheetFormatPr defaultRowHeight="14.4" x14ac:dyDescent="0.3"/>
  <cols>
    <col min="1" max="1" width="36" customWidth="1"/>
    <col min="2" max="2" width="9" bestFit="1" customWidth="1"/>
    <col min="3" max="3" width="11.44140625" bestFit="1" customWidth="1"/>
    <col min="4" max="4" width="10.88671875" bestFit="1" customWidth="1"/>
    <col min="5" max="5" width="12" customWidth="1"/>
    <col min="6" max="6" width="11" bestFit="1" customWidth="1"/>
    <col min="7" max="7" width="10.6640625" customWidth="1"/>
    <col min="8" max="8" width="9.44140625" bestFit="1" customWidth="1"/>
    <col min="9" max="9" width="12.44140625" style="1" bestFit="1" customWidth="1"/>
    <col min="10" max="10" width="11.88671875" customWidth="1"/>
    <col min="11" max="11" width="3.88671875" customWidth="1"/>
    <col min="12" max="12" width="10.21875" customWidth="1"/>
    <col min="17" max="17" width="65.44140625" bestFit="1" customWidth="1"/>
  </cols>
  <sheetData>
    <row r="1" spans="1:12" ht="18" x14ac:dyDescent="0.35">
      <c r="A1" s="113" t="s">
        <v>61</v>
      </c>
      <c r="B1" s="113"/>
      <c r="C1" s="113"/>
      <c r="D1" s="113"/>
      <c r="E1" s="113"/>
      <c r="F1" s="113"/>
      <c r="G1" s="113"/>
      <c r="H1" s="113"/>
      <c r="I1" s="113"/>
      <c r="J1" s="113"/>
      <c r="L1" s="78"/>
    </row>
    <row r="2" spans="1:12" ht="18" x14ac:dyDescent="0.35">
      <c r="A2" s="113" t="s">
        <v>35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2" ht="18" x14ac:dyDescent="0.35">
      <c r="A3" s="113" t="s">
        <v>34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2" ht="18" x14ac:dyDescent="0.35">
      <c r="A4" s="113" t="s">
        <v>28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2" ht="15" thickBot="1" x14ac:dyDescent="0.35">
      <c r="I5"/>
    </row>
    <row r="6" spans="1:12" x14ac:dyDescent="0.3">
      <c r="A6" s="4" t="str">
        <f>E22</f>
        <v>Normal Full Bill</v>
      </c>
      <c r="B6" s="28">
        <f>G22</f>
        <v>171.65</v>
      </c>
      <c r="I6"/>
    </row>
    <row r="7" spans="1:12" x14ac:dyDescent="0.3">
      <c r="A7" s="6" t="str">
        <f>H22</f>
        <v>Community Solar Credit</v>
      </c>
      <c r="B7" s="26">
        <f>J22</f>
        <v>102.21999999999998</v>
      </c>
      <c r="I7"/>
    </row>
    <row r="8" spans="1:12" ht="15" thickBot="1" x14ac:dyDescent="0.35">
      <c r="A8" s="8" t="s">
        <v>11</v>
      </c>
      <c r="B8" s="9">
        <f>B6-B7</f>
        <v>69.430000000000021</v>
      </c>
      <c r="I8"/>
    </row>
    <row r="9" spans="1:12" ht="15" thickBot="1" x14ac:dyDescent="0.35">
      <c r="E9" s="108" t="s">
        <v>22</v>
      </c>
      <c r="F9" s="109"/>
      <c r="G9" s="110"/>
      <c r="H9" s="108" t="s">
        <v>10</v>
      </c>
      <c r="I9" s="109"/>
      <c r="J9" s="110"/>
    </row>
    <row r="10" spans="1:12" ht="29.4" thickBot="1" x14ac:dyDescent="0.35">
      <c r="A10" s="48" t="s">
        <v>0</v>
      </c>
      <c r="B10" s="46" t="s">
        <v>18</v>
      </c>
      <c r="C10" s="46" t="s">
        <v>12</v>
      </c>
      <c r="D10" s="46" t="s">
        <v>13</v>
      </c>
      <c r="E10" s="52" t="s">
        <v>19</v>
      </c>
      <c r="F10" s="46" t="s">
        <v>20</v>
      </c>
      <c r="G10" s="47" t="s">
        <v>21</v>
      </c>
      <c r="H10" s="51" t="s">
        <v>15</v>
      </c>
      <c r="I10" s="29" t="s">
        <v>4</v>
      </c>
      <c r="J10" s="30" t="s">
        <v>9</v>
      </c>
    </row>
    <row r="11" spans="1:12" x14ac:dyDescent="0.3">
      <c r="A11" s="49" t="s">
        <v>1</v>
      </c>
      <c r="B11" s="57" t="s">
        <v>16</v>
      </c>
      <c r="C11" s="59">
        <v>45261</v>
      </c>
      <c r="D11" s="59">
        <v>45291</v>
      </c>
      <c r="E11" s="33"/>
      <c r="F11" s="19">
        <v>4.09</v>
      </c>
      <c r="G11" s="27">
        <v>4.09</v>
      </c>
      <c r="H11" s="12"/>
      <c r="I11" s="23"/>
      <c r="J11" s="21" t="s">
        <v>14</v>
      </c>
    </row>
    <row r="12" spans="1:12" x14ac:dyDescent="0.3">
      <c r="A12" s="10" t="s">
        <v>24</v>
      </c>
      <c r="B12" s="54" t="s">
        <v>16</v>
      </c>
      <c r="C12" s="59">
        <v>45261</v>
      </c>
      <c r="D12" s="59">
        <v>45291</v>
      </c>
      <c r="E12" s="35">
        <v>1000</v>
      </c>
      <c r="F12" s="15">
        <v>-2.34E-4</v>
      </c>
      <c r="G12" s="11">
        <f t="shared" ref="G12:G21" si="0">ROUND(E12*F12,2)</f>
        <v>-0.23</v>
      </c>
      <c r="H12" s="12"/>
      <c r="I12" s="13"/>
      <c r="J12" s="14" t="s">
        <v>14</v>
      </c>
    </row>
    <row r="13" spans="1:12" x14ac:dyDescent="0.3">
      <c r="A13" s="10" t="s">
        <v>7</v>
      </c>
      <c r="B13" s="54" t="s">
        <v>16</v>
      </c>
      <c r="C13" s="59">
        <v>45261</v>
      </c>
      <c r="D13" s="59">
        <v>45291</v>
      </c>
      <c r="E13" s="35">
        <v>1000</v>
      </c>
      <c r="F13" s="15">
        <v>6.8000000000000005E-3</v>
      </c>
      <c r="G13" s="11">
        <f t="shared" si="0"/>
        <v>6.8</v>
      </c>
      <c r="H13" s="12"/>
      <c r="I13" s="13"/>
      <c r="J13" s="14" t="s">
        <v>14</v>
      </c>
    </row>
    <row r="14" spans="1:12" x14ac:dyDescent="0.3">
      <c r="A14" s="10" t="s">
        <v>3</v>
      </c>
      <c r="B14" s="54" t="s">
        <v>16</v>
      </c>
      <c r="C14" s="59">
        <v>45261</v>
      </c>
      <c r="D14" s="59">
        <v>45291</v>
      </c>
      <c r="E14" s="35">
        <v>1000</v>
      </c>
      <c r="F14" s="15">
        <v>4.1700000000000001E-3</v>
      </c>
      <c r="G14" s="11">
        <f t="shared" si="0"/>
        <v>4.17</v>
      </c>
      <c r="H14" s="12"/>
      <c r="I14" s="13"/>
      <c r="J14" s="14" t="s">
        <v>14</v>
      </c>
    </row>
    <row r="15" spans="1:12" x14ac:dyDescent="0.3">
      <c r="A15" s="16" t="s">
        <v>49</v>
      </c>
      <c r="B15" s="70" t="s">
        <v>17</v>
      </c>
      <c r="C15" s="73">
        <v>45261</v>
      </c>
      <c r="D15" s="73">
        <v>45291</v>
      </c>
      <c r="E15" s="71">
        <v>1000</v>
      </c>
      <c r="F15" s="68">
        <v>8.1805000000000003E-2</v>
      </c>
      <c r="G15" s="72">
        <f t="shared" si="0"/>
        <v>81.81</v>
      </c>
      <c r="H15" s="107">
        <v>1000</v>
      </c>
      <c r="I15" s="67">
        <v>7.6721999999999999E-2</v>
      </c>
      <c r="J15" s="22">
        <f t="shared" ref="J15:J21" si="1">ROUND(H15*I15,2)</f>
        <v>76.72</v>
      </c>
    </row>
    <row r="16" spans="1:12" x14ac:dyDescent="0.3">
      <c r="A16" s="16" t="s">
        <v>5</v>
      </c>
      <c r="B16" s="70" t="s">
        <v>17</v>
      </c>
      <c r="C16" s="73">
        <v>45261</v>
      </c>
      <c r="D16" s="73">
        <v>45291</v>
      </c>
      <c r="E16" s="71">
        <v>1000</v>
      </c>
      <c r="F16" s="68">
        <v>1.4374999999999999E-2</v>
      </c>
      <c r="G16" s="72">
        <f t="shared" si="0"/>
        <v>14.38</v>
      </c>
      <c r="H16" s="107">
        <v>1000</v>
      </c>
      <c r="I16" s="67">
        <v>1.3482000000000001E-2</v>
      </c>
      <c r="J16" s="22">
        <f t="shared" si="1"/>
        <v>13.48</v>
      </c>
    </row>
    <row r="17" spans="1:11" x14ac:dyDescent="0.3">
      <c r="A17" s="16" t="s">
        <v>6</v>
      </c>
      <c r="B17" s="55" t="s">
        <v>17</v>
      </c>
      <c r="C17" s="58">
        <v>45261</v>
      </c>
      <c r="D17" s="58">
        <v>45291</v>
      </c>
      <c r="E17" s="34">
        <v>1000</v>
      </c>
      <c r="F17" s="20">
        <v>-3.8639999999999998E-3</v>
      </c>
      <c r="G17" s="17">
        <f t="shared" si="0"/>
        <v>-3.86</v>
      </c>
      <c r="H17" s="18">
        <v>1000</v>
      </c>
      <c r="I17" s="24">
        <v>-3.6240000000000001E-3</v>
      </c>
      <c r="J17" s="22">
        <f t="shared" si="1"/>
        <v>-3.62</v>
      </c>
      <c r="K17" s="50"/>
    </row>
    <row r="18" spans="1:11" x14ac:dyDescent="0.3">
      <c r="A18" s="16" t="s">
        <v>50</v>
      </c>
      <c r="B18" s="55" t="s">
        <v>17</v>
      </c>
      <c r="C18" s="58">
        <v>45261</v>
      </c>
      <c r="D18" s="58">
        <v>45291</v>
      </c>
      <c r="E18" s="34">
        <v>1000</v>
      </c>
      <c r="F18" s="20">
        <v>6.1400000000000003E-2</v>
      </c>
      <c r="G18" s="17">
        <f t="shared" si="0"/>
        <v>61.4</v>
      </c>
      <c r="H18" s="18">
        <v>1000</v>
      </c>
      <c r="I18" s="24">
        <v>1.2737999999999999E-2</v>
      </c>
      <c r="J18" s="22">
        <f t="shared" si="1"/>
        <v>12.74</v>
      </c>
      <c r="K18" t="s">
        <v>31</v>
      </c>
    </row>
    <row r="19" spans="1:11" x14ac:dyDescent="0.3">
      <c r="A19" s="16" t="s">
        <v>51</v>
      </c>
      <c r="B19" s="55" t="s">
        <v>17</v>
      </c>
      <c r="C19" s="58">
        <v>45261</v>
      </c>
      <c r="D19" s="58">
        <v>45291</v>
      </c>
      <c r="E19" s="34">
        <v>0</v>
      </c>
      <c r="F19" s="20">
        <v>5.3070000000000001E-3</v>
      </c>
      <c r="G19" s="17">
        <f t="shared" si="0"/>
        <v>0</v>
      </c>
      <c r="H19" s="18">
        <v>0</v>
      </c>
      <c r="I19" s="67">
        <v>1.2737999999999999E-2</v>
      </c>
      <c r="J19" s="22">
        <f t="shared" si="1"/>
        <v>0</v>
      </c>
      <c r="K19" t="s">
        <v>31</v>
      </c>
    </row>
    <row r="20" spans="1:11" x14ac:dyDescent="0.3">
      <c r="A20" s="16" t="s">
        <v>8</v>
      </c>
      <c r="B20" s="55" t="s">
        <v>17</v>
      </c>
      <c r="C20" s="58">
        <v>45261</v>
      </c>
      <c r="D20" s="58">
        <v>45291</v>
      </c>
      <c r="E20" s="34">
        <v>1000</v>
      </c>
      <c r="F20" s="20">
        <v>3.3639999999999998E-3</v>
      </c>
      <c r="G20" s="17">
        <f t="shared" si="0"/>
        <v>3.36</v>
      </c>
      <c r="H20" s="18">
        <v>1000</v>
      </c>
      <c r="I20" s="67">
        <v>3.1549999999999998E-3</v>
      </c>
      <c r="J20" s="22">
        <f t="shared" si="1"/>
        <v>3.16</v>
      </c>
    </row>
    <row r="21" spans="1:11" ht="15" thickBot="1" x14ac:dyDescent="0.35">
      <c r="A21" s="16" t="s">
        <v>2</v>
      </c>
      <c r="B21" s="55" t="s">
        <v>17</v>
      </c>
      <c r="C21" s="58">
        <v>45261</v>
      </c>
      <c r="D21" s="58">
        <v>45291</v>
      </c>
      <c r="E21" s="34">
        <v>1000</v>
      </c>
      <c r="F21" s="20">
        <v>-2.7399999999999999E-4</v>
      </c>
      <c r="G21" s="17">
        <f t="shared" si="0"/>
        <v>-0.27</v>
      </c>
      <c r="H21" s="18">
        <v>1000</v>
      </c>
      <c r="I21" s="24">
        <v>-2.5700000000000001E-4</v>
      </c>
      <c r="J21" s="22">
        <f t="shared" si="1"/>
        <v>-0.26</v>
      </c>
    </row>
    <row r="22" spans="1:11" ht="15" thickBot="1" x14ac:dyDescent="0.35">
      <c r="A22" s="2"/>
      <c r="B22" s="3"/>
      <c r="C22" s="3"/>
      <c r="D22" s="3"/>
      <c r="E22" s="111" t="s">
        <v>22</v>
      </c>
      <c r="F22" s="112"/>
      <c r="G22" s="32">
        <f>SUM(G11:G21)</f>
        <v>171.65</v>
      </c>
      <c r="H22" s="111" t="s">
        <v>23</v>
      </c>
      <c r="I22" s="112"/>
      <c r="J22" s="32">
        <f>SUM(J11:J21)</f>
        <v>102.21999999999998</v>
      </c>
      <c r="K22" s="50"/>
    </row>
    <row r="23" spans="1:11" x14ac:dyDescent="0.3">
      <c r="I23"/>
    </row>
    <row r="24" spans="1:11" x14ac:dyDescent="0.3">
      <c r="A24" s="79" t="s">
        <v>39</v>
      </c>
      <c r="I24"/>
    </row>
    <row r="25" spans="1:11" x14ac:dyDescent="0.3">
      <c r="F25" s="85" t="s">
        <v>25</v>
      </c>
      <c r="I25"/>
    </row>
  </sheetData>
  <sortState xmlns:xlrd2="http://schemas.microsoft.com/office/spreadsheetml/2017/richdata2" ref="A11:J21">
    <sortCondition ref="B11:B21"/>
    <sortCondition ref="A11:A21"/>
  </sortState>
  <mergeCells count="8">
    <mergeCell ref="E9:G9"/>
    <mergeCell ref="H9:J9"/>
    <mergeCell ref="E22:F22"/>
    <mergeCell ref="H22:I22"/>
    <mergeCell ref="A1:J1"/>
    <mergeCell ref="A2:J2"/>
    <mergeCell ref="A3:J3"/>
    <mergeCell ref="A4:J4"/>
  </mergeCells>
  <pageMargins left="0.2" right="0.2" top="0.25" bottom="0.2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84BA9-7185-41D9-9427-3DF34D9AE6D0}">
  <sheetPr>
    <tabColor rgb="FF92D050"/>
    <pageSetUpPr fitToPage="1"/>
  </sheetPr>
  <dimension ref="A1:L27"/>
  <sheetViews>
    <sheetView topLeftCell="A3" zoomScaleNormal="100" zoomScaleSheetLayoutView="93" workbookViewId="0">
      <selection activeCell="I21" sqref="I21"/>
    </sheetView>
  </sheetViews>
  <sheetFormatPr defaultRowHeight="14.4" x14ac:dyDescent="0.3"/>
  <cols>
    <col min="1" max="1" width="30.88671875" customWidth="1"/>
    <col min="2" max="2" width="13.77734375" customWidth="1"/>
    <col min="3" max="3" width="11.44140625" bestFit="1" customWidth="1"/>
    <col min="4" max="4" width="10.5546875" bestFit="1" customWidth="1"/>
    <col min="5" max="5" width="10.6640625" customWidth="1"/>
    <col min="6" max="6" width="13.33203125" customWidth="1"/>
    <col min="7" max="7" width="13.77734375" customWidth="1"/>
    <col min="8" max="8" width="11.44140625" customWidth="1"/>
    <col min="9" max="9" width="12.44140625" style="1" bestFit="1" customWidth="1"/>
    <col min="10" max="10" width="15.6640625" customWidth="1"/>
    <col min="11" max="11" width="8" customWidth="1"/>
    <col min="12" max="12" width="28.44140625" bestFit="1" customWidth="1"/>
    <col min="16" max="16" width="65.44140625" bestFit="1" customWidth="1"/>
  </cols>
  <sheetData>
    <row r="1" spans="1:12" ht="18" x14ac:dyDescent="0.35">
      <c r="A1" s="113" t="s">
        <v>62</v>
      </c>
      <c r="B1" s="113"/>
      <c r="C1" s="113"/>
      <c r="D1" s="113"/>
      <c r="E1" s="113"/>
      <c r="F1" s="113"/>
      <c r="G1" s="113"/>
      <c r="H1" s="113"/>
      <c r="I1" s="113"/>
      <c r="J1" s="113"/>
      <c r="L1" s="78"/>
    </row>
    <row r="2" spans="1:12" ht="18" x14ac:dyDescent="0.35">
      <c r="A2" s="113" t="s">
        <v>36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2" ht="18" x14ac:dyDescent="0.35">
      <c r="A3" s="113" t="s">
        <v>38</v>
      </c>
      <c r="B3" s="113"/>
      <c r="C3" s="113"/>
      <c r="D3" s="113"/>
      <c r="E3" s="113"/>
      <c r="F3" s="113"/>
      <c r="G3" s="113"/>
      <c r="H3" s="113"/>
      <c r="I3" s="113"/>
      <c r="J3" s="113"/>
      <c r="L3" s="74"/>
    </row>
    <row r="4" spans="1:12" ht="18" x14ac:dyDescent="0.35">
      <c r="A4" s="113" t="s">
        <v>37</v>
      </c>
      <c r="B4" s="113"/>
      <c r="C4" s="113"/>
      <c r="D4" s="113"/>
      <c r="E4" s="113"/>
      <c r="F4" s="113"/>
      <c r="G4" s="113"/>
      <c r="H4" s="113"/>
      <c r="I4" s="113"/>
      <c r="J4" s="113"/>
      <c r="L4" s="76"/>
    </row>
    <row r="5" spans="1:12" ht="15" thickBot="1" x14ac:dyDescent="0.35">
      <c r="I5"/>
    </row>
    <row r="6" spans="1:12" x14ac:dyDescent="0.3">
      <c r="A6" s="4" t="str">
        <f>E24</f>
        <v>Normal Full Bill</v>
      </c>
      <c r="B6" s="28">
        <f>G24</f>
        <v>2584.3599999999997</v>
      </c>
      <c r="I6"/>
    </row>
    <row r="7" spans="1:12" x14ac:dyDescent="0.3">
      <c r="A7" s="6" t="str">
        <f>H24</f>
        <v>Community Solar Credit</v>
      </c>
      <c r="B7" s="26">
        <f>J24</f>
        <v>1193.6400000000001</v>
      </c>
      <c r="I7"/>
    </row>
    <row r="8" spans="1:12" ht="15" thickBot="1" x14ac:dyDescent="0.35">
      <c r="A8" s="8" t="s">
        <v>11</v>
      </c>
      <c r="B8" s="9">
        <f>B6-B7</f>
        <v>1390.7199999999996</v>
      </c>
      <c r="I8"/>
    </row>
    <row r="9" spans="1:12" ht="15" thickBot="1" x14ac:dyDescent="0.35">
      <c r="E9" s="108" t="s">
        <v>22</v>
      </c>
      <c r="F9" s="109"/>
      <c r="G9" s="110"/>
      <c r="H9" s="108" t="s">
        <v>10</v>
      </c>
      <c r="I9" s="109"/>
      <c r="J9" s="110"/>
    </row>
    <row r="10" spans="1:12" ht="29.4" thickBot="1" x14ac:dyDescent="0.35">
      <c r="A10" s="48" t="s">
        <v>0</v>
      </c>
      <c r="B10" s="46" t="s">
        <v>18</v>
      </c>
      <c r="C10" s="46" t="s">
        <v>12</v>
      </c>
      <c r="D10" s="46" t="s">
        <v>13</v>
      </c>
      <c r="E10" s="52" t="s">
        <v>42</v>
      </c>
      <c r="F10" s="46" t="s">
        <v>20</v>
      </c>
      <c r="G10" s="47" t="s">
        <v>21</v>
      </c>
      <c r="H10" s="51" t="s">
        <v>15</v>
      </c>
      <c r="I10" s="29" t="s">
        <v>4</v>
      </c>
      <c r="J10" s="30" t="s">
        <v>9</v>
      </c>
    </row>
    <row r="11" spans="1:12" x14ac:dyDescent="0.3">
      <c r="A11" s="49" t="s">
        <v>1</v>
      </c>
      <c r="B11" s="57" t="s">
        <v>16</v>
      </c>
      <c r="C11" s="59">
        <v>45261</v>
      </c>
      <c r="D11" s="59">
        <v>45291</v>
      </c>
      <c r="E11" s="33"/>
      <c r="F11" s="19">
        <v>4.09</v>
      </c>
      <c r="G11" s="27">
        <v>4.09</v>
      </c>
      <c r="H11" s="12"/>
      <c r="I11" s="23"/>
      <c r="J11" s="21" t="s">
        <v>14</v>
      </c>
    </row>
    <row r="12" spans="1:12" x14ac:dyDescent="0.3">
      <c r="A12" s="10" t="s">
        <v>24</v>
      </c>
      <c r="B12" s="54" t="s">
        <v>16</v>
      </c>
      <c r="C12" s="59">
        <v>45261</v>
      </c>
      <c r="D12" s="59">
        <v>45291</v>
      </c>
      <c r="E12" s="35">
        <v>20000</v>
      </c>
      <c r="F12" s="15">
        <v>-2.34E-4</v>
      </c>
      <c r="G12" s="11">
        <f t="shared" ref="G12:G23" si="0">ROUND(E12*F12,2)</f>
        <v>-4.68</v>
      </c>
      <c r="H12" s="12"/>
      <c r="I12" s="13"/>
      <c r="J12" s="14" t="s">
        <v>14</v>
      </c>
    </row>
    <row r="13" spans="1:12" x14ac:dyDescent="0.3">
      <c r="A13" s="10" t="s">
        <v>7</v>
      </c>
      <c r="B13" s="54" t="s">
        <v>16</v>
      </c>
      <c r="C13" s="59">
        <v>45261</v>
      </c>
      <c r="D13" s="59">
        <v>45291</v>
      </c>
      <c r="E13" s="35">
        <v>20000</v>
      </c>
      <c r="F13" s="15">
        <v>6.8000000000000005E-3</v>
      </c>
      <c r="G13" s="11">
        <f t="shared" si="0"/>
        <v>136</v>
      </c>
      <c r="H13" s="12"/>
      <c r="I13" s="13"/>
      <c r="J13" s="14" t="s">
        <v>14</v>
      </c>
    </row>
    <row r="14" spans="1:12" x14ac:dyDescent="0.3">
      <c r="A14" s="10" t="s">
        <v>3</v>
      </c>
      <c r="B14" s="54" t="s">
        <v>16</v>
      </c>
      <c r="C14" s="59">
        <v>45261</v>
      </c>
      <c r="D14" s="59">
        <v>45291</v>
      </c>
      <c r="E14" s="35">
        <v>20000</v>
      </c>
      <c r="F14" s="15">
        <v>4.1700000000000001E-3</v>
      </c>
      <c r="G14" s="11">
        <f t="shared" si="0"/>
        <v>83.4</v>
      </c>
      <c r="H14" s="12"/>
      <c r="I14" s="13"/>
      <c r="J14" s="14" t="s">
        <v>14</v>
      </c>
    </row>
    <row r="15" spans="1:12" x14ac:dyDescent="0.3">
      <c r="A15" s="69" t="s">
        <v>49</v>
      </c>
      <c r="B15" s="70" t="s">
        <v>17</v>
      </c>
      <c r="C15" s="73">
        <v>45261</v>
      </c>
      <c r="D15" s="73">
        <v>45291</v>
      </c>
      <c r="E15" s="71">
        <v>20000</v>
      </c>
      <c r="F15" s="68">
        <v>8.1805000000000003E-2</v>
      </c>
      <c r="G15" s="72">
        <f>ROUND(E15*F15,2)</f>
        <v>1636.1</v>
      </c>
      <c r="H15" s="71">
        <v>10000</v>
      </c>
      <c r="I15" s="67">
        <v>7.6721999999999999E-2</v>
      </c>
      <c r="J15" s="22">
        <f t="shared" ref="J15:J23" si="1">ROUND(H15*I15,2)</f>
        <v>767.22</v>
      </c>
    </row>
    <row r="16" spans="1:12" x14ac:dyDescent="0.3">
      <c r="A16" s="69" t="s">
        <v>5</v>
      </c>
      <c r="B16" s="70" t="s">
        <v>17</v>
      </c>
      <c r="C16" s="73">
        <v>45261</v>
      </c>
      <c r="D16" s="73">
        <v>45291</v>
      </c>
      <c r="E16" s="71">
        <v>20000</v>
      </c>
      <c r="F16" s="68">
        <v>1.4374999999999999E-2</v>
      </c>
      <c r="G16" s="72">
        <f t="shared" si="0"/>
        <v>287.5</v>
      </c>
      <c r="H16" s="71">
        <v>10000</v>
      </c>
      <c r="I16" s="67">
        <v>1.3482000000000001E-2</v>
      </c>
      <c r="J16" s="22">
        <f t="shared" si="1"/>
        <v>134.82</v>
      </c>
    </row>
    <row r="17" spans="1:11" x14ac:dyDescent="0.3">
      <c r="A17" s="16" t="s">
        <v>6</v>
      </c>
      <c r="B17" s="55" t="s">
        <v>17</v>
      </c>
      <c r="C17" s="58">
        <v>45261</v>
      </c>
      <c r="D17" s="58">
        <v>45291</v>
      </c>
      <c r="E17" s="71">
        <v>20000</v>
      </c>
      <c r="F17" s="20">
        <v>-3.8639999999999998E-3</v>
      </c>
      <c r="G17" s="17">
        <f t="shared" si="0"/>
        <v>-77.28</v>
      </c>
      <c r="H17" s="71">
        <v>10000</v>
      </c>
      <c r="I17" s="24">
        <v>-3.6240000000000001E-3</v>
      </c>
      <c r="J17" s="22">
        <f t="shared" si="1"/>
        <v>-36.24</v>
      </c>
      <c r="K17" s="50"/>
    </row>
    <row r="18" spans="1:11" x14ac:dyDescent="0.3">
      <c r="A18" s="16" t="s">
        <v>52</v>
      </c>
      <c r="B18" s="55" t="s">
        <v>17</v>
      </c>
      <c r="C18" s="58">
        <v>45261</v>
      </c>
      <c r="D18" s="58">
        <v>45291</v>
      </c>
      <c r="E18" s="71">
        <v>10</v>
      </c>
      <c r="F18" s="20">
        <v>0</v>
      </c>
      <c r="G18" s="17">
        <f t="shared" si="0"/>
        <v>0</v>
      </c>
      <c r="H18" s="71">
        <v>1000</v>
      </c>
      <c r="I18" s="24">
        <v>0</v>
      </c>
      <c r="J18" s="22">
        <f t="shared" si="1"/>
        <v>0</v>
      </c>
    </row>
    <row r="19" spans="1:11" x14ac:dyDescent="0.3">
      <c r="A19" s="16" t="s">
        <v>52</v>
      </c>
      <c r="B19" s="55" t="s">
        <v>17</v>
      </c>
      <c r="C19" s="58">
        <v>45261</v>
      </c>
      <c r="D19" s="58">
        <v>45291</v>
      </c>
      <c r="E19" s="71">
        <v>40</v>
      </c>
      <c r="F19" s="20">
        <v>7.38</v>
      </c>
      <c r="G19" s="17">
        <f t="shared" si="0"/>
        <v>295.2</v>
      </c>
      <c r="H19" s="71">
        <v>9000</v>
      </c>
      <c r="I19" s="67">
        <v>1.9053E-2</v>
      </c>
      <c r="J19" s="22">
        <f t="shared" si="1"/>
        <v>171.48</v>
      </c>
      <c r="K19" t="s">
        <v>31</v>
      </c>
    </row>
    <row r="20" spans="1:11" x14ac:dyDescent="0.3">
      <c r="A20" s="16" t="s">
        <v>50</v>
      </c>
      <c r="B20" s="55" t="s">
        <v>17</v>
      </c>
      <c r="C20" s="58">
        <v>45261</v>
      </c>
      <c r="D20" s="58">
        <v>45291</v>
      </c>
      <c r="E20" s="71">
        <v>1000</v>
      </c>
      <c r="F20" s="20">
        <v>6.1400000000000003E-2</v>
      </c>
      <c r="G20" s="17">
        <f t="shared" si="0"/>
        <v>61.4</v>
      </c>
      <c r="H20" s="71">
        <v>1000</v>
      </c>
      <c r="I20" s="67">
        <v>1.2737999999999999E-2</v>
      </c>
      <c r="J20" s="22">
        <f t="shared" ref="J20" si="2">ROUND(H20*I20,2)</f>
        <v>12.74</v>
      </c>
      <c r="K20" t="s">
        <v>31</v>
      </c>
    </row>
    <row r="21" spans="1:11" x14ac:dyDescent="0.3">
      <c r="A21" s="16" t="s">
        <v>51</v>
      </c>
      <c r="B21" s="55" t="s">
        <v>17</v>
      </c>
      <c r="C21" s="58">
        <v>45261</v>
      </c>
      <c r="D21" s="58">
        <v>45291</v>
      </c>
      <c r="E21" s="71">
        <v>19000</v>
      </c>
      <c r="F21" s="20">
        <v>5.3070000000000001E-3</v>
      </c>
      <c r="G21" s="17">
        <f t="shared" si="0"/>
        <v>100.83</v>
      </c>
      <c r="H21" s="71">
        <v>9000</v>
      </c>
      <c r="I21" s="67">
        <v>1.2737999999999999E-2</v>
      </c>
      <c r="J21" s="22">
        <f t="shared" si="1"/>
        <v>114.64</v>
      </c>
      <c r="K21" t="s">
        <v>31</v>
      </c>
    </row>
    <row r="22" spans="1:11" x14ac:dyDescent="0.3">
      <c r="A22" s="16" t="s">
        <v>8</v>
      </c>
      <c r="B22" s="55" t="s">
        <v>17</v>
      </c>
      <c r="C22" s="58">
        <v>45261</v>
      </c>
      <c r="D22" s="58">
        <v>45291</v>
      </c>
      <c r="E22" s="71">
        <v>20000</v>
      </c>
      <c r="F22" s="20">
        <v>3.3639999999999998E-3</v>
      </c>
      <c r="G22" s="17">
        <f t="shared" si="0"/>
        <v>67.28</v>
      </c>
      <c r="H22" s="71">
        <v>10000</v>
      </c>
      <c r="I22" s="24">
        <v>3.1549999999999998E-3</v>
      </c>
      <c r="J22" s="22">
        <f t="shared" si="1"/>
        <v>31.55</v>
      </c>
    </row>
    <row r="23" spans="1:11" ht="15" thickBot="1" x14ac:dyDescent="0.35">
      <c r="A23" s="38" t="s">
        <v>2</v>
      </c>
      <c r="B23" s="56" t="s">
        <v>17</v>
      </c>
      <c r="C23" s="95">
        <v>45261</v>
      </c>
      <c r="D23" s="96">
        <v>45291</v>
      </c>
      <c r="E23" s="71">
        <v>20000</v>
      </c>
      <c r="F23" s="40">
        <v>-2.7399999999999999E-4</v>
      </c>
      <c r="G23" s="41">
        <f t="shared" si="0"/>
        <v>-5.48</v>
      </c>
      <c r="H23" s="71">
        <v>10000</v>
      </c>
      <c r="I23" s="36">
        <v>-2.5700000000000001E-4</v>
      </c>
      <c r="J23" s="37">
        <f t="shared" si="1"/>
        <v>-2.57</v>
      </c>
      <c r="K23" s="50"/>
    </row>
    <row r="24" spans="1:11" ht="15" thickBot="1" x14ac:dyDescent="0.35">
      <c r="A24" s="2"/>
      <c r="B24" s="3"/>
      <c r="C24" s="3"/>
      <c r="D24" s="3"/>
      <c r="E24" s="111" t="s">
        <v>22</v>
      </c>
      <c r="F24" s="112"/>
      <c r="G24" s="32">
        <f>SUM(G11:G23)</f>
        <v>2584.3599999999997</v>
      </c>
      <c r="H24" s="111" t="s">
        <v>23</v>
      </c>
      <c r="I24" s="112"/>
      <c r="J24" s="32">
        <f>SUM(J11:J23)</f>
        <v>1193.6400000000001</v>
      </c>
      <c r="K24" s="50"/>
    </row>
    <row r="25" spans="1:11" x14ac:dyDescent="0.3">
      <c r="I25"/>
    </row>
    <row r="26" spans="1:11" x14ac:dyDescent="0.3">
      <c r="F26" s="85"/>
      <c r="I26"/>
    </row>
    <row r="27" spans="1:11" x14ac:dyDescent="0.3">
      <c r="A27" s="79" t="s">
        <v>39</v>
      </c>
      <c r="F27" s="85"/>
      <c r="I27"/>
    </row>
  </sheetData>
  <mergeCells count="8">
    <mergeCell ref="E24:F24"/>
    <mergeCell ref="H24:I24"/>
    <mergeCell ref="A1:J1"/>
    <mergeCell ref="A2:J2"/>
    <mergeCell ref="A3:J3"/>
    <mergeCell ref="A4:J4"/>
    <mergeCell ref="E9:G9"/>
    <mergeCell ref="H9:J9"/>
  </mergeCells>
  <pageMargins left="0.7" right="0.7" top="0.75" bottom="0.75" header="0.3" footer="0.3"/>
  <pageSetup scale="83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  <pageSetUpPr fitToPage="1"/>
  </sheetPr>
  <dimension ref="A1:L27"/>
  <sheetViews>
    <sheetView showGridLines="0" view="pageBreakPreview" zoomScale="99" zoomScaleNormal="100" zoomScaleSheetLayoutView="99" workbookViewId="0">
      <pane ySplit="4" topLeftCell="A6" activePane="bottomLeft" state="frozen"/>
      <selection activeCell="G15" sqref="G15"/>
      <selection pane="bottomLeft" activeCell="I24" sqref="I24"/>
    </sheetView>
  </sheetViews>
  <sheetFormatPr defaultRowHeight="14.4" x14ac:dyDescent="0.3"/>
  <cols>
    <col min="1" max="1" width="36.44140625" customWidth="1"/>
    <col min="2" max="2" width="13.5546875" customWidth="1"/>
    <col min="3" max="3" width="11.109375" customWidth="1"/>
    <col min="4" max="4" width="10.6640625" bestFit="1" customWidth="1"/>
    <col min="5" max="5" width="10.44140625" bestFit="1" customWidth="1"/>
    <col min="6" max="6" width="11.44140625" bestFit="1" customWidth="1"/>
    <col min="7" max="7" width="11.5546875" bestFit="1" customWidth="1"/>
    <col min="8" max="8" width="13" customWidth="1"/>
    <col min="9" max="9" width="12.44140625" style="1" bestFit="1" customWidth="1"/>
    <col min="10" max="10" width="12.77734375" bestFit="1" customWidth="1"/>
    <col min="11" max="11" width="2.77734375" customWidth="1"/>
    <col min="12" max="12" width="14" bestFit="1" customWidth="1"/>
    <col min="13" max="13" width="17.21875" customWidth="1"/>
    <col min="14" max="14" width="12.44140625" bestFit="1" customWidth="1"/>
    <col min="15" max="15" width="10.44140625" bestFit="1" customWidth="1"/>
  </cols>
  <sheetData>
    <row r="1" spans="1:12" ht="18" x14ac:dyDescent="0.35">
      <c r="A1" s="113" t="s">
        <v>63</v>
      </c>
      <c r="B1" s="113"/>
      <c r="C1" s="113"/>
      <c r="D1" s="113"/>
      <c r="E1" s="113"/>
      <c r="F1" s="113"/>
      <c r="G1" s="113"/>
      <c r="H1" s="113"/>
      <c r="I1" s="113"/>
      <c r="J1" s="113"/>
      <c r="L1" s="78"/>
    </row>
    <row r="2" spans="1:12" ht="18" x14ac:dyDescent="0.35">
      <c r="A2" s="113" t="s">
        <v>40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2" ht="18" x14ac:dyDescent="0.35">
      <c r="A3" s="113" t="s">
        <v>41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2" ht="18" x14ac:dyDescent="0.35">
      <c r="A4" s="113" t="s">
        <v>53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2" ht="15" thickBot="1" x14ac:dyDescent="0.35">
      <c r="I5"/>
    </row>
    <row r="6" spans="1:12" x14ac:dyDescent="0.3">
      <c r="A6" s="4" t="str">
        <f>E25</f>
        <v>Normal Full Bill</v>
      </c>
      <c r="B6" s="28">
        <f>G25</f>
        <v>46034.39</v>
      </c>
      <c r="I6"/>
    </row>
    <row r="7" spans="1:12" x14ac:dyDescent="0.3">
      <c r="A7" s="6" t="str">
        <f>H25</f>
        <v>Community Solar Credit</v>
      </c>
      <c r="B7" s="26">
        <f>J25</f>
        <v>5769.18</v>
      </c>
      <c r="I7"/>
    </row>
    <row r="8" spans="1:12" ht="15" thickBot="1" x14ac:dyDescent="0.35">
      <c r="A8" s="8" t="s">
        <v>11</v>
      </c>
      <c r="B8" s="9">
        <f>B6-B7</f>
        <v>40265.21</v>
      </c>
      <c r="I8"/>
      <c r="K8" t="s">
        <v>25</v>
      </c>
    </row>
    <row r="9" spans="1:12" ht="15" thickBot="1" x14ac:dyDescent="0.35">
      <c r="E9" s="108" t="s">
        <v>22</v>
      </c>
      <c r="F9" s="109"/>
      <c r="G9" s="110"/>
      <c r="H9" s="108" t="s">
        <v>10</v>
      </c>
      <c r="I9" s="109"/>
      <c r="J9" s="110"/>
    </row>
    <row r="10" spans="1:12" ht="29.4" thickBot="1" x14ac:dyDescent="0.35">
      <c r="A10" s="48" t="s">
        <v>0</v>
      </c>
      <c r="B10" s="46" t="s">
        <v>18</v>
      </c>
      <c r="C10" s="46" t="s">
        <v>12</v>
      </c>
      <c r="D10" s="46" t="s">
        <v>13</v>
      </c>
      <c r="E10" s="52" t="s">
        <v>42</v>
      </c>
      <c r="F10" s="46" t="s">
        <v>20</v>
      </c>
      <c r="G10" s="47" t="s">
        <v>21</v>
      </c>
      <c r="H10" s="51" t="s">
        <v>15</v>
      </c>
      <c r="I10" s="29" t="s">
        <v>4</v>
      </c>
      <c r="J10" s="30" t="s">
        <v>9</v>
      </c>
    </row>
    <row r="11" spans="1:12" x14ac:dyDescent="0.3">
      <c r="A11" s="10" t="s">
        <v>1</v>
      </c>
      <c r="B11" s="54" t="s">
        <v>16</v>
      </c>
      <c r="C11" s="59">
        <v>45261</v>
      </c>
      <c r="D11" s="59">
        <v>45291</v>
      </c>
      <c r="E11" s="33"/>
      <c r="F11" s="23">
        <v>61.69</v>
      </c>
      <c r="G11" s="90">
        <v>61.69</v>
      </c>
      <c r="H11" s="91"/>
      <c r="I11" s="23"/>
      <c r="J11" s="21" t="s">
        <v>14</v>
      </c>
    </row>
    <row r="12" spans="1:12" x14ac:dyDescent="0.3">
      <c r="A12" s="49" t="s">
        <v>26</v>
      </c>
      <c r="B12" s="57" t="s">
        <v>16</v>
      </c>
      <c r="C12" s="59">
        <v>45261</v>
      </c>
      <c r="D12" s="59">
        <v>45291</v>
      </c>
      <c r="E12" s="86" t="s">
        <v>54</v>
      </c>
      <c r="F12" s="87">
        <v>0.31778499999999998</v>
      </c>
      <c r="G12" s="88">
        <f>ROUND(E14*31*F12,2)</f>
        <v>7388.5</v>
      </c>
      <c r="H12" s="89"/>
      <c r="I12" s="87"/>
      <c r="J12" s="21" t="s">
        <v>14</v>
      </c>
    </row>
    <row r="13" spans="1:12" x14ac:dyDescent="0.3">
      <c r="A13" s="10" t="s">
        <v>55</v>
      </c>
      <c r="B13" s="54" t="s">
        <v>16</v>
      </c>
      <c r="C13" s="59">
        <v>45261</v>
      </c>
      <c r="D13" s="59">
        <v>45291</v>
      </c>
      <c r="E13" s="39">
        <v>300</v>
      </c>
      <c r="F13" s="13">
        <v>0.42</v>
      </c>
      <c r="G13" s="14">
        <f t="shared" ref="G13:G24" si="0">ROUND(E13*F13,2)</f>
        <v>126</v>
      </c>
      <c r="H13" s="12"/>
      <c r="I13" s="13"/>
      <c r="J13" s="21" t="s">
        <v>14</v>
      </c>
    </row>
    <row r="14" spans="1:12" x14ac:dyDescent="0.3">
      <c r="A14" s="10" t="s">
        <v>52</v>
      </c>
      <c r="B14" s="54" t="s">
        <v>16</v>
      </c>
      <c r="C14" s="59">
        <v>45261</v>
      </c>
      <c r="D14" s="59">
        <v>45291</v>
      </c>
      <c r="E14" s="39">
        <v>750</v>
      </c>
      <c r="F14" s="13">
        <v>5.97</v>
      </c>
      <c r="G14" s="14">
        <f t="shared" si="0"/>
        <v>4477.5</v>
      </c>
      <c r="H14" s="12"/>
      <c r="I14" s="13"/>
      <c r="J14" s="21" t="s">
        <v>14</v>
      </c>
    </row>
    <row r="15" spans="1:12" x14ac:dyDescent="0.3">
      <c r="A15" s="10" t="s">
        <v>24</v>
      </c>
      <c r="B15" s="54" t="s">
        <v>16</v>
      </c>
      <c r="C15" s="59">
        <v>45261</v>
      </c>
      <c r="D15" s="59">
        <v>45291</v>
      </c>
      <c r="E15" s="39">
        <v>300000</v>
      </c>
      <c r="F15" s="13">
        <v>-2.22E-4</v>
      </c>
      <c r="G15" s="14">
        <f t="shared" si="0"/>
        <v>-66.599999999999994</v>
      </c>
      <c r="H15" s="12"/>
      <c r="I15" s="13"/>
      <c r="J15" s="21" t="s">
        <v>14</v>
      </c>
    </row>
    <row r="16" spans="1:12" x14ac:dyDescent="0.3">
      <c r="A16" s="10" t="s">
        <v>7</v>
      </c>
      <c r="B16" s="54" t="s">
        <v>16</v>
      </c>
      <c r="C16" s="59">
        <v>45261</v>
      </c>
      <c r="D16" s="59">
        <v>45291</v>
      </c>
      <c r="E16" s="39">
        <v>300000</v>
      </c>
      <c r="F16" s="13">
        <v>6.8000000000000005E-3</v>
      </c>
      <c r="G16" s="14">
        <f t="shared" si="0"/>
        <v>2040</v>
      </c>
      <c r="H16" s="12"/>
      <c r="I16" s="13"/>
      <c r="J16" s="21" t="s">
        <v>14</v>
      </c>
    </row>
    <row r="17" spans="1:11" x14ac:dyDescent="0.3">
      <c r="A17" s="10" t="s">
        <v>3</v>
      </c>
      <c r="B17" s="54" t="s">
        <v>16</v>
      </c>
      <c r="C17" s="59">
        <v>45261</v>
      </c>
      <c r="D17" s="59">
        <v>45291</v>
      </c>
      <c r="E17" s="39">
        <v>300000</v>
      </c>
      <c r="F17" s="13">
        <v>4.1700000000000001E-3</v>
      </c>
      <c r="G17" s="14">
        <f t="shared" si="0"/>
        <v>1251</v>
      </c>
      <c r="H17" s="12"/>
      <c r="I17" s="13"/>
      <c r="J17" s="21" t="s">
        <v>14</v>
      </c>
    </row>
    <row r="18" spans="1:11" x14ac:dyDescent="0.3">
      <c r="A18" s="16" t="s">
        <v>29</v>
      </c>
      <c r="B18" s="55" t="s">
        <v>17</v>
      </c>
      <c r="C18" s="58">
        <v>45261</v>
      </c>
      <c r="D18" s="58">
        <v>45291</v>
      </c>
      <c r="E18" s="65">
        <v>300000</v>
      </c>
      <c r="F18" s="67">
        <v>7.6836000000000002E-2</v>
      </c>
      <c r="G18" s="31">
        <f>ROUND(E18*F18,2)</f>
        <v>23050.799999999999</v>
      </c>
      <c r="H18" s="18">
        <v>60000</v>
      </c>
      <c r="I18" s="67">
        <v>7.2062000000000001E-2</v>
      </c>
      <c r="J18" s="22">
        <f>ROUND(H18*I18,2)</f>
        <v>4323.72</v>
      </c>
      <c r="K18" s="50" t="s">
        <v>31</v>
      </c>
    </row>
    <row r="19" spans="1:11" x14ac:dyDescent="0.3">
      <c r="A19" s="16" t="s">
        <v>5</v>
      </c>
      <c r="B19" s="55" t="s">
        <v>17</v>
      </c>
      <c r="C19" s="58">
        <v>45261</v>
      </c>
      <c r="D19" s="58">
        <v>45291</v>
      </c>
      <c r="E19" s="65">
        <v>300000</v>
      </c>
      <c r="F19" s="24">
        <v>1.0097E-2</v>
      </c>
      <c r="G19" s="31">
        <f t="shared" si="0"/>
        <v>3029.1</v>
      </c>
      <c r="H19" s="18">
        <v>60000</v>
      </c>
      <c r="I19" s="36">
        <v>9.4710000000000003E-3</v>
      </c>
      <c r="J19" s="22">
        <f t="shared" ref="J19:J24" si="1">ROUND(H19*I19,2)</f>
        <v>568.26</v>
      </c>
      <c r="K19" s="50"/>
    </row>
    <row r="20" spans="1:11" x14ac:dyDescent="0.3">
      <c r="A20" s="16" t="s">
        <v>6</v>
      </c>
      <c r="B20" s="55" t="s">
        <v>17</v>
      </c>
      <c r="C20" s="58">
        <v>45261</v>
      </c>
      <c r="D20" s="58">
        <v>45291</v>
      </c>
      <c r="E20" s="65">
        <v>300000</v>
      </c>
      <c r="F20" s="24">
        <v>8.5470000000000008E-3</v>
      </c>
      <c r="G20" s="31">
        <f t="shared" si="0"/>
        <v>2564.1</v>
      </c>
      <c r="H20" s="18">
        <v>60000</v>
      </c>
      <c r="I20" s="24">
        <v>8.0160000000000006E-3</v>
      </c>
      <c r="J20" s="22">
        <f t="shared" si="1"/>
        <v>480.96</v>
      </c>
      <c r="K20" s="50"/>
    </row>
    <row r="21" spans="1:11" x14ac:dyDescent="0.3">
      <c r="A21" s="16" t="s">
        <v>27</v>
      </c>
      <c r="B21" s="55" t="s">
        <v>17</v>
      </c>
      <c r="C21" s="58">
        <v>45261</v>
      </c>
      <c r="D21" s="58">
        <v>45291</v>
      </c>
      <c r="E21" s="65">
        <v>300000</v>
      </c>
      <c r="F21" s="67">
        <v>1.6000000000000001E-4</v>
      </c>
      <c r="G21" s="31">
        <f>ROUND(E21*F21,2)</f>
        <v>48</v>
      </c>
      <c r="H21" s="18">
        <v>60000</v>
      </c>
      <c r="I21" s="24">
        <v>1.4999999999999999E-4</v>
      </c>
      <c r="J21" s="22">
        <f t="shared" si="1"/>
        <v>9</v>
      </c>
      <c r="K21" s="50"/>
    </row>
    <row r="22" spans="1:11" x14ac:dyDescent="0.3">
      <c r="A22" s="16" t="s">
        <v>56</v>
      </c>
      <c r="B22" s="55" t="s">
        <v>17</v>
      </c>
      <c r="C22" s="58">
        <v>45261</v>
      </c>
      <c r="D22" s="58">
        <v>45291</v>
      </c>
      <c r="E22" s="65">
        <v>300000</v>
      </c>
      <c r="F22" s="24">
        <v>3.6709999999999998E-3</v>
      </c>
      <c r="G22" s="31">
        <f t="shared" si="0"/>
        <v>1101.3</v>
      </c>
      <c r="H22" s="18">
        <v>60000</v>
      </c>
      <c r="I22" s="67">
        <v>3.4429999999999999E-3</v>
      </c>
      <c r="J22" s="22">
        <f t="shared" si="1"/>
        <v>206.58</v>
      </c>
      <c r="K22" s="50"/>
    </row>
    <row r="23" spans="1:11" x14ac:dyDescent="0.3">
      <c r="A23" s="16" t="s">
        <v>8</v>
      </c>
      <c r="B23" s="55" t="s">
        <v>17</v>
      </c>
      <c r="C23" s="58">
        <v>45261</v>
      </c>
      <c r="D23" s="58">
        <v>45291</v>
      </c>
      <c r="E23" s="65">
        <v>300000</v>
      </c>
      <c r="F23" s="24">
        <v>3.3639999999999998E-3</v>
      </c>
      <c r="G23" s="31">
        <f t="shared" si="0"/>
        <v>1009.2</v>
      </c>
      <c r="H23" s="18">
        <v>60000</v>
      </c>
      <c r="I23" s="24">
        <v>3.1549999999999998E-3</v>
      </c>
      <c r="J23" s="22">
        <f t="shared" si="1"/>
        <v>189.3</v>
      </c>
      <c r="K23" s="50"/>
    </row>
    <row r="24" spans="1:11" ht="15" thickBot="1" x14ac:dyDescent="0.35">
      <c r="A24" s="38" t="s">
        <v>2</v>
      </c>
      <c r="B24" s="56" t="s">
        <v>17</v>
      </c>
      <c r="C24" s="95">
        <v>45261</v>
      </c>
      <c r="D24" s="96">
        <v>45291</v>
      </c>
      <c r="E24" s="65">
        <v>300000</v>
      </c>
      <c r="F24" s="42">
        <v>-1.54E-4</v>
      </c>
      <c r="G24" s="43">
        <f t="shared" si="0"/>
        <v>-46.2</v>
      </c>
      <c r="H24" s="18">
        <v>60000</v>
      </c>
      <c r="I24" s="36">
        <v>-1.44E-4</v>
      </c>
      <c r="J24" s="37">
        <f t="shared" si="1"/>
        <v>-8.64</v>
      </c>
      <c r="K24" s="50"/>
    </row>
    <row r="25" spans="1:11" ht="15" thickBot="1" x14ac:dyDescent="0.35">
      <c r="A25" s="2"/>
      <c r="B25" s="3"/>
      <c r="C25" s="3"/>
      <c r="D25" s="3"/>
      <c r="E25" s="111" t="s">
        <v>22</v>
      </c>
      <c r="F25" s="112"/>
      <c r="G25" s="32">
        <f>SUM(G11:G24)</f>
        <v>46034.39</v>
      </c>
      <c r="H25" s="111" t="s">
        <v>23</v>
      </c>
      <c r="I25" s="112"/>
      <c r="J25" s="32">
        <f>SUM(J11:J24)</f>
        <v>5769.18</v>
      </c>
      <c r="K25" s="50"/>
    </row>
    <row r="26" spans="1:11" x14ac:dyDescent="0.3">
      <c r="J26" s="45"/>
    </row>
    <row r="27" spans="1:11" x14ac:dyDescent="0.3">
      <c r="A27" s="79" t="s">
        <v>32</v>
      </c>
      <c r="J27" s="45"/>
    </row>
  </sheetData>
  <sortState xmlns:xlrd2="http://schemas.microsoft.com/office/spreadsheetml/2017/richdata2" ref="A12:J24">
    <sortCondition ref="B12:B24"/>
    <sortCondition ref="A12:A24"/>
  </sortState>
  <mergeCells count="8">
    <mergeCell ref="E9:G9"/>
    <mergeCell ref="H9:J9"/>
    <mergeCell ref="E25:F25"/>
    <mergeCell ref="H25:I25"/>
    <mergeCell ref="A1:J1"/>
    <mergeCell ref="A2:J2"/>
    <mergeCell ref="A3:J3"/>
    <mergeCell ref="A4:J4"/>
  </mergeCells>
  <pageMargins left="0.2" right="0.2" top="0.25" bottom="0.25" header="0.3" footer="0.3"/>
  <pageSetup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  <pageSetUpPr fitToPage="1"/>
  </sheetPr>
  <dimension ref="A1:L29"/>
  <sheetViews>
    <sheetView showGridLines="0" view="pageBreakPreview" zoomScale="104" zoomScaleNormal="97" zoomScaleSheetLayoutView="104" workbookViewId="0">
      <pane ySplit="4" topLeftCell="A5" activePane="bottomLeft" state="frozen"/>
      <selection sqref="A1:J25"/>
      <selection pane="bottomLeft" activeCell="F23" sqref="F23"/>
    </sheetView>
  </sheetViews>
  <sheetFormatPr defaultRowHeight="14.4" x14ac:dyDescent="0.3"/>
  <cols>
    <col min="1" max="1" width="34.44140625" customWidth="1"/>
    <col min="2" max="2" width="13.6640625" customWidth="1"/>
    <col min="3" max="4" width="14.6640625" bestFit="1" customWidth="1"/>
    <col min="5" max="5" width="11.5546875" customWidth="1"/>
    <col min="6" max="6" width="13.21875" customWidth="1"/>
    <col min="7" max="7" width="13.44140625" customWidth="1"/>
    <col min="8" max="8" width="12.88671875" customWidth="1"/>
    <col min="9" max="9" width="11.88671875" style="1" customWidth="1"/>
    <col min="10" max="10" width="12.77734375" customWidth="1"/>
    <col min="11" max="11" width="9.5546875" customWidth="1"/>
    <col min="12" max="12" width="14" bestFit="1" customWidth="1"/>
    <col min="13" max="13" width="17.21875" customWidth="1"/>
    <col min="14" max="14" width="12.44140625" bestFit="1" customWidth="1"/>
    <col min="15" max="15" width="10.44140625" bestFit="1" customWidth="1"/>
    <col min="16" max="16" width="28.44140625" bestFit="1" customWidth="1"/>
  </cols>
  <sheetData>
    <row r="1" spans="1:12" ht="18" x14ac:dyDescent="0.35">
      <c r="A1" s="113" t="s">
        <v>64</v>
      </c>
      <c r="B1" s="113"/>
      <c r="C1" s="113"/>
      <c r="D1" s="113"/>
      <c r="E1" s="113"/>
      <c r="F1" s="113"/>
      <c r="G1" s="113"/>
      <c r="H1" s="113"/>
      <c r="I1" s="113"/>
      <c r="J1" s="113"/>
      <c r="L1" s="78"/>
    </row>
    <row r="2" spans="1:12" ht="18" x14ac:dyDescent="0.35">
      <c r="A2" s="113" t="s">
        <v>43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2" ht="18" x14ac:dyDescent="0.35">
      <c r="A3" s="75" t="s">
        <v>57</v>
      </c>
      <c r="B3" s="80">
        <f>L3</f>
        <v>0</v>
      </c>
      <c r="C3" s="75"/>
      <c r="D3" s="75"/>
      <c r="E3" s="75"/>
      <c r="F3" s="75"/>
      <c r="G3" s="75"/>
      <c r="H3" s="75"/>
      <c r="I3" s="75"/>
      <c r="J3" s="75"/>
      <c r="L3" s="74"/>
    </row>
    <row r="4" spans="1:12" ht="18" x14ac:dyDescent="0.35">
      <c r="A4" s="75" t="s">
        <v>58</v>
      </c>
      <c r="B4" s="77"/>
      <c r="C4" s="75"/>
      <c r="D4" s="75"/>
      <c r="E4" s="75"/>
      <c r="F4" s="75"/>
      <c r="G4" s="75"/>
      <c r="H4" s="75"/>
      <c r="I4" s="75"/>
      <c r="J4" s="75"/>
      <c r="L4" s="74">
        <f>L1*L3</f>
        <v>0</v>
      </c>
    </row>
    <row r="5" spans="1:12" ht="15" thickBot="1" x14ac:dyDescent="0.35">
      <c r="I5"/>
    </row>
    <row r="6" spans="1:12" x14ac:dyDescent="0.3">
      <c r="A6" s="4" t="str">
        <f>E25</f>
        <v>Normal Full Bill</v>
      </c>
      <c r="B6" s="28">
        <f>G25</f>
        <v>107182.43000000001</v>
      </c>
      <c r="I6"/>
    </row>
    <row r="7" spans="1:12" x14ac:dyDescent="0.3">
      <c r="A7" s="6" t="str">
        <f>H25</f>
        <v>Community Solar Credit</v>
      </c>
      <c r="B7" s="26">
        <f>J25</f>
        <v>9526.1</v>
      </c>
      <c r="I7"/>
    </row>
    <row r="8" spans="1:12" ht="15" thickBot="1" x14ac:dyDescent="0.35">
      <c r="A8" s="8" t="s">
        <v>11</v>
      </c>
      <c r="B8" s="9">
        <f>B6-B7</f>
        <v>97656.33</v>
      </c>
      <c r="I8"/>
    </row>
    <row r="9" spans="1:12" ht="15" thickBot="1" x14ac:dyDescent="0.35">
      <c r="E9" s="108" t="s">
        <v>22</v>
      </c>
      <c r="F9" s="109"/>
      <c r="G9" s="110"/>
      <c r="H9" s="108" t="s">
        <v>10</v>
      </c>
      <c r="I9" s="109"/>
      <c r="J9" s="110"/>
    </row>
    <row r="10" spans="1:12" ht="29.4" thickBot="1" x14ac:dyDescent="0.35">
      <c r="A10" s="48" t="s">
        <v>0</v>
      </c>
      <c r="B10" s="46" t="s">
        <v>18</v>
      </c>
      <c r="C10" s="46" t="s">
        <v>12</v>
      </c>
      <c r="D10" s="46" t="s">
        <v>13</v>
      </c>
      <c r="E10" s="52" t="s">
        <v>42</v>
      </c>
      <c r="F10" s="46" t="s">
        <v>20</v>
      </c>
      <c r="G10" s="47" t="s">
        <v>21</v>
      </c>
      <c r="H10" s="51" t="s">
        <v>15</v>
      </c>
      <c r="I10" s="29" t="s">
        <v>4</v>
      </c>
      <c r="J10" s="30" t="s">
        <v>9</v>
      </c>
    </row>
    <row r="11" spans="1:12" x14ac:dyDescent="0.3">
      <c r="A11" s="10" t="s">
        <v>1</v>
      </c>
      <c r="B11" s="54" t="s">
        <v>16</v>
      </c>
      <c r="C11" s="59">
        <v>45261</v>
      </c>
      <c r="D11" s="59">
        <v>45291</v>
      </c>
      <c r="E11" s="33"/>
      <c r="F11" s="19">
        <v>264.95999999999998</v>
      </c>
      <c r="G11" s="27">
        <v>264.95999999999998</v>
      </c>
      <c r="H11" s="91"/>
      <c r="I11" s="23" t="s">
        <v>14</v>
      </c>
      <c r="J11" s="21" t="s">
        <v>14</v>
      </c>
      <c r="K11" s="50"/>
    </row>
    <row r="12" spans="1:12" x14ac:dyDescent="0.3">
      <c r="A12" s="49" t="s">
        <v>26</v>
      </c>
      <c r="B12" s="57" t="s">
        <v>16</v>
      </c>
      <c r="C12" s="59">
        <v>45261</v>
      </c>
      <c r="D12" s="59">
        <v>45291</v>
      </c>
      <c r="E12" s="92" t="s">
        <v>59</v>
      </c>
      <c r="F12" s="93">
        <v>0.31778499999999998</v>
      </c>
      <c r="G12" s="94">
        <f>ROUND(E14*31*F12,2)</f>
        <v>19702.669999999998</v>
      </c>
      <c r="H12" s="89"/>
      <c r="I12" s="87" t="s">
        <v>14</v>
      </c>
      <c r="J12" s="14" t="s">
        <v>14</v>
      </c>
      <c r="K12" t="s">
        <v>25</v>
      </c>
    </row>
    <row r="13" spans="1:12" x14ac:dyDescent="0.3">
      <c r="A13" s="10" t="s">
        <v>55</v>
      </c>
      <c r="B13" s="54" t="s">
        <v>16</v>
      </c>
      <c r="C13" s="59">
        <v>45261</v>
      </c>
      <c r="D13" s="59">
        <v>45291</v>
      </c>
      <c r="E13" s="39">
        <v>800</v>
      </c>
      <c r="F13" s="15">
        <v>0.41</v>
      </c>
      <c r="G13" s="11">
        <f t="shared" ref="G13:G24" si="0">ROUND(E13*F13,2)</f>
        <v>328</v>
      </c>
      <c r="H13" s="12"/>
      <c r="I13" s="13" t="s">
        <v>14</v>
      </c>
      <c r="J13" s="14" t="s">
        <v>14</v>
      </c>
      <c r="K13" s="50"/>
    </row>
    <row r="14" spans="1:12" x14ac:dyDescent="0.3">
      <c r="A14" s="10" t="s">
        <v>52</v>
      </c>
      <c r="B14" s="54" t="s">
        <v>16</v>
      </c>
      <c r="C14" s="59">
        <v>45261</v>
      </c>
      <c r="D14" s="59">
        <v>45291</v>
      </c>
      <c r="E14" s="39">
        <v>2000</v>
      </c>
      <c r="F14" s="15">
        <v>4.13</v>
      </c>
      <c r="G14" s="11">
        <f t="shared" si="0"/>
        <v>8260</v>
      </c>
      <c r="H14" s="12"/>
      <c r="I14" s="13" t="s">
        <v>14</v>
      </c>
      <c r="J14" s="14" t="s">
        <v>14</v>
      </c>
      <c r="K14" s="50"/>
    </row>
    <row r="15" spans="1:12" x14ac:dyDescent="0.3">
      <c r="A15" s="10" t="s">
        <v>24</v>
      </c>
      <c r="B15" s="54" t="s">
        <v>16</v>
      </c>
      <c r="C15" s="59">
        <v>45261</v>
      </c>
      <c r="D15" s="59">
        <v>45291</v>
      </c>
      <c r="E15" s="39">
        <v>700000</v>
      </c>
      <c r="F15" s="15">
        <v>-2.1800000000000001E-4</v>
      </c>
      <c r="G15" s="11">
        <f t="shared" si="0"/>
        <v>-152.6</v>
      </c>
      <c r="H15" s="12"/>
      <c r="I15" s="13" t="s">
        <v>14</v>
      </c>
      <c r="J15" s="14" t="s">
        <v>14</v>
      </c>
      <c r="K15" s="50"/>
    </row>
    <row r="16" spans="1:12" x14ac:dyDescent="0.3">
      <c r="A16" s="10" t="s">
        <v>7</v>
      </c>
      <c r="B16" s="54" t="s">
        <v>16</v>
      </c>
      <c r="C16" s="59">
        <v>45261</v>
      </c>
      <c r="D16" s="59">
        <v>45291</v>
      </c>
      <c r="E16" s="39">
        <v>700000</v>
      </c>
      <c r="F16" s="15">
        <v>6.8000000000000005E-3</v>
      </c>
      <c r="G16" s="11">
        <f t="shared" si="0"/>
        <v>4760</v>
      </c>
      <c r="H16" s="12"/>
      <c r="I16" s="13" t="s">
        <v>14</v>
      </c>
      <c r="J16" s="14" t="s">
        <v>14</v>
      </c>
      <c r="K16" s="50"/>
    </row>
    <row r="17" spans="1:11" x14ac:dyDescent="0.3">
      <c r="A17" s="10" t="s">
        <v>3</v>
      </c>
      <c r="B17" s="54" t="s">
        <v>16</v>
      </c>
      <c r="C17" s="59">
        <v>45261</v>
      </c>
      <c r="D17" s="59">
        <v>45291</v>
      </c>
      <c r="E17" s="39">
        <v>700000</v>
      </c>
      <c r="F17" s="15">
        <v>4.1700000000000001E-3</v>
      </c>
      <c r="G17" s="11">
        <f t="shared" si="0"/>
        <v>2919</v>
      </c>
      <c r="H17" s="12"/>
      <c r="I17" s="13" t="s">
        <v>14</v>
      </c>
      <c r="J17" s="14" t="s">
        <v>14</v>
      </c>
      <c r="K17" s="50"/>
    </row>
    <row r="18" spans="1:11" x14ac:dyDescent="0.3">
      <c r="A18" s="16" t="s">
        <v>29</v>
      </c>
      <c r="B18" s="55" t="s">
        <v>17</v>
      </c>
      <c r="C18" s="58">
        <v>45261</v>
      </c>
      <c r="D18" s="58">
        <v>45291</v>
      </c>
      <c r="E18" s="65">
        <v>700000</v>
      </c>
      <c r="F18" s="68">
        <v>7.7073000000000003E-2</v>
      </c>
      <c r="G18" s="17">
        <f>ROUND(E18*F18,2)</f>
        <v>53951.1</v>
      </c>
      <c r="H18" s="65">
        <v>100000</v>
      </c>
      <c r="I18" s="67">
        <v>7.2284000000000001E-2</v>
      </c>
      <c r="J18" s="22">
        <f t="shared" ref="J18:J24" si="1">ROUND(H18*I18,2)</f>
        <v>7228.4</v>
      </c>
      <c r="K18" s="50" t="s">
        <v>31</v>
      </c>
    </row>
    <row r="19" spans="1:11" x14ac:dyDescent="0.3">
      <c r="A19" s="16" t="s">
        <v>5</v>
      </c>
      <c r="B19" s="55" t="s">
        <v>17</v>
      </c>
      <c r="C19" s="58">
        <v>45261</v>
      </c>
      <c r="D19" s="58">
        <v>45291</v>
      </c>
      <c r="E19" s="65">
        <v>700000</v>
      </c>
      <c r="F19" s="20">
        <v>9.6879999999999987E-3</v>
      </c>
      <c r="G19" s="17">
        <f>ROUND(E19*F19,2)</f>
        <v>6781.6</v>
      </c>
      <c r="H19" s="65">
        <v>100000</v>
      </c>
      <c r="I19" s="24">
        <v>9.0860000000000003E-3</v>
      </c>
      <c r="J19" s="22">
        <f t="shared" si="1"/>
        <v>908.6</v>
      </c>
      <c r="K19" s="50"/>
    </row>
    <row r="20" spans="1:11" x14ac:dyDescent="0.3">
      <c r="A20" s="16" t="s">
        <v>6</v>
      </c>
      <c r="B20" s="55" t="s">
        <v>17</v>
      </c>
      <c r="C20" s="58">
        <v>45261</v>
      </c>
      <c r="D20" s="58">
        <v>45291</v>
      </c>
      <c r="E20" s="65">
        <v>700000</v>
      </c>
      <c r="F20" s="20">
        <v>8.5470000000000008E-3</v>
      </c>
      <c r="G20" s="17">
        <f t="shared" si="0"/>
        <v>5982.9</v>
      </c>
      <c r="H20" s="65">
        <v>100000</v>
      </c>
      <c r="I20" s="24">
        <v>8.0160000000000006E-3</v>
      </c>
      <c r="J20" s="22">
        <f t="shared" si="1"/>
        <v>801.6</v>
      </c>
      <c r="K20" s="50"/>
    </row>
    <row r="21" spans="1:11" x14ac:dyDescent="0.3">
      <c r="A21" s="16" t="s">
        <v>27</v>
      </c>
      <c r="B21" s="55" t="s">
        <v>17</v>
      </c>
      <c r="C21" s="58">
        <v>45261</v>
      </c>
      <c r="D21" s="58">
        <v>45291</v>
      </c>
      <c r="E21" s="65">
        <v>700000</v>
      </c>
      <c r="F21" s="20">
        <v>1.6000000000000001E-4</v>
      </c>
      <c r="G21" s="17">
        <f t="shared" si="0"/>
        <v>112</v>
      </c>
      <c r="H21" s="65">
        <v>100000</v>
      </c>
      <c r="I21" s="24">
        <v>1.4999999999999999E-4</v>
      </c>
      <c r="J21" s="22">
        <f t="shared" si="1"/>
        <v>15</v>
      </c>
      <c r="K21" s="50"/>
    </row>
    <row r="22" spans="1:11" x14ac:dyDescent="0.3">
      <c r="A22" s="16" t="s">
        <v>56</v>
      </c>
      <c r="B22" s="55" t="s">
        <v>17</v>
      </c>
      <c r="C22" s="58">
        <v>45261</v>
      </c>
      <c r="D22" s="58">
        <v>45291</v>
      </c>
      <c r="E22" s="65">
        <v>700000</v>
      </c>
      <c r="F22" s="68">
        <v>2.833E-3</v>
      </c>
      <c r="G22" s="17">
        <f t="shared" si="0"/>
        <v>1983.1</v>
      </c>
      <c r="H22" s="65">
        <v>100000</v>
      </c>
      <c r="I22" s="67">
        <v>2.6570000000000001E-3</v>
      </c>
      <c r="J22" s="22">
        <f t="shared" si="1"/>
        <v>265.7</v>
      </c>
      <c r="K22" s="50"/>
    </row>
    <row r="23" spans="1:11" x14ac:dyDescent="0.3">
      <c r="A23" s="16" t="s">
        <v>8</v>
      </c>
      <c r="B23" s="55" t="s">
        <v>17</v>
      </c>
      <c r="C23" s="58">
        <v>45261</v>
      </c>
      <c r="D23" s="58">
        <v>45291</v>
      </c>
      <c r="E23" s="65">
        <v>700000</v>
      </c>
      <c r="F23" s="20">
        <v>3.3639999999999998E-3</v>
      </c>
      <c r="G23" s="17">
        <f t="shared" si="0"/>
        <v>2354.8000000000002</v>
      </c>
      <c r="H23" s="65">
        <v>100000</v>
      </c>
      <c r="I23" s="24">
        <v>3.1549999999999998E-3</v>
      </c>
      <c r="J23" s="22">
        <f t="shared" si="1"/>
        <v>315.5</v>
      </c>
      <c r="K23" s="50"/>
    </row>
    <row r="24" spans="1:11" ht="15" thickBot="1" x14ac:dyDescent="0.35">
      <c r="A24" s="38" t="s">
        <v>2</v>
      </c>
      <c r="B24" s="56" t="s">
        <v>17</v>
      </c>
      <c r="C24" s="95">
        <v>45261</v>
      </c>
      <c r="D24" s="96">
        <v>45291</v>
      </c>
      <c r="E24" s="65">
        <v>700000</v>
      </c>
      <c r="F24" s="40">
        <v>-9.2999999999999997E-5</v>
      </c>
      <c r="G24" s="41">
        <f t="shared" si="0"/>
        <v>-65.099999999999994</v>
      </c>
      <c r="H24" s="65">
        <v>100000</v>
      </c>
      <c r="I24" s="36">
        <v>-8.7000000000000001E-5</v>
      </c>
      <c r="J24" s="37">
        <f t="shared" si="1"/>
        <v>-8.6999999999999993</v>
      </c>
      <c r="K24" s="50"/>
    </row>
    <row r="25" spans="1:11" ht="15" thickBot="1" x14ac:dyDescent="0.35">
      <c r="A25" s="2"/>
      <c r="B25" s="3"/>
      <c r="C25" s="3"/>
      <c r="D25" s="3"/>
      <c r="E25" s="111" t="s">
        <v>22</v>
      </c>
      <c r="F25" s="112"/>
      <c r="G25" s="32">
        <f>SUM(G11:G24)</f>
        <v>107182.43000000001</v>
      </c>
      <c r="H25" s="111" t="s">
        <v>23</v>
      </c>
      <c r="I25" s="112"/>
      <c r="J25" s="32">
        <f>SUM(J11:J24)</f>
        <v>9526.1</v>
      </c>
      <c r="K25" s="50"/>
    </row>
    <row r="27" spans="1:11" x14ac:dyDescent="0.3">
      <c r="A27" t="s">
        <v>48</v>
      </c>
      <c r="H27" s="97"/>
      <c r="I27"/>
    </row>
    <row r="28" spans="1:11" x14ac:dyDescent="0.3">
      <c r="H28" s="97"/>
      <c r="I28"/>
    </row>
    <row r="29" spans="1:11" x14ac:dyDescent="0.3">
      <c r="H29" s="1"/>
      <c r="I29"/>
    </row>
  </sheetData>
  <sortState xmlns:xlrd2="http://schemas.microsoft.com/office/spreadsheetml/2017/richdata2" ref="A12:J24">
    <sortCondition ref="B12:B24"/>
    <sortCondition ref="A12:A24"/>
  </sortState>
  <mergeCells count="6">
    <mergeCell ref="A1:J1"/>
    <mergeCell ref="A2:J2"/>
    <mergeCell ref="E9:G9"/>
    <mergeCell ref="H9:J9"/>
    <mergeCell ref="E25:F25"/>
    <mergeCell ref="H25:I25"/>
  </mergeCells>
  <pageMargins left="0.2" right="0.2" top="0.25" bottom="0.25" header="0.3" footer="0.3"/>
  <pageSetup scale="8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D7EFAC54FC1D4ABBEF5B7E4DD2C9CB" ma:contentTypeVersion="11" ma:contentTypeDescription="Create a new document." ma:contentTypeScope="" ma:versionID="beb298f20bb20cbeb6d933e88239b21b">
  <xsd:schema xmlns:xsd="http://www.w3.org/2001/XMLSchema" xmlns:xs="http://www.w3.org/2001/XMLSchema" xmlns:p="http://schemas.microsoft.com/office/2006/metadata/properties" xmlns:ns3="9fd500bc-37e5-4c69-9d2b-44ec636936a6" xmlns:ns4="8999520f-34b5-490c-bb83-40fc21a6aa1a" targetNamespace="http://schemas.microsoft.com/office/2006/metadata/properties" ma:root="true" ma:fieldsID="47962ecf18a46e05b0acdc12b42228d7" ns3:_="" ns4:_="">
    <xsd:import namespace="9fd500bc-37e5-4c69-9d2b-44ec636936a6"/>
    <xsd:import namespace="8999520f-34b5-490c-bb83-40fc21a6aa1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d500bc-37e5-4c69-9d2b-44ec636936a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99520f-34b5-490c-bb83-40fc21a6aa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CC56A4-997A-42AE-9C30-C75481F372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DEF6E4-D413-446C-B3A3-491DD9DEC6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d500bc-37e5-4c69-9d2b-44ec636936a6"/>
    <ds:schemaRef ds:uri="8999520f-34b5-490c-bb83-40fc21a6aa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5AE1A5-2772-484A-B751-ABAC298DD08C}">
  <ds:schemaRefs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8999520f-34b5-490c-bb83-40fc21a6aa1a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9fd500bc-37e5-4c69-9d2b-44ec636936a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RS</vt:lpstr>
      <vt:lpstr>GS</vt:lpstr>
      <vt:lpstr>GS - Housing</vt:lpstr>
      <vt:lpstr>GP</vt:lpstr>
      <vt:lpstr>GT</vt:lpstr>
      <vt:lpstr>GP!Print_Area</vt:lpstr>
      <vt:lpstr>GS!Print_Area</vt:lpstr>
      <vt:lpstr>'GS - Housing'!Print_Area</vt:lpstr>
      <vt:lpstr>GT!Print_Area</vt:lpstr>
      <vt:lpstr>RS!Print_Area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Donadio, Thomas R</cp:lastModifiedBy>
  <cp:lastPrinted>2023-09-22T15:54:59Z</cp:lastPrinted>
  <dcterms:created xsi:type="dcterms:W3CDTF">2019-07-24T13:10:05Z</dcterms:created>
  <dcterms:modified xsi:type="dcterms:W3CDTF">2024-02-01T15:05:18Z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0x010100F9D7EFAC54FC1D4ABBEF5B7E4DD2C9CB</vt:lpwstr>
  </property>
</Properties>
</file>