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https://pseg-my.sharepoint.us/personal/aaron_karp_pseg_com/Documents/Docs/Solar/Community Solar/Compliance/"/>
    </mc:Choice>
  </mc:AlternateContent>
  <xr:revisionPtr revIDLastSave="0" documentId="13_ncr:1_{D8660817-6FBA-4E66-86A7-D481BA922A13}" xr6:coauthVersionLast="47" xr6:coauthVersionMax="47" xr10:uidLastSave="{00000000-0000-0000-0000-000000000000}"/>
  <bookViews>
    <workbookView xWindow="-120" yWindow="-120" windowWidth="29040" windowHeight="17325" firstSheet="2" activeTab="2" xr2:uid="{00000000-000D-0000-FFFF-FFFF00000000}"/>
  </bookViews>
  <sheets>
    <sheet name="Residential Bill Summer" sheetId="1" state="hidden" r:id="rId1"/>
    <sheet name="Residential Bill Anniversary" sheetId="6" state="hidden" r:id="rId2"/>
    <sheet name="Rate Summary" sheetId="8"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4" i="1" l="1"/>
  <c r="E31" i="6"/>
  <c r="E23" i="1" l="1"/>
  <c r="E26" i="1" s="1"/>
  <c r="E32" i="6"/>
  <c r="E33" i="6"/>
  <c r="E18" i="6"/>
  <c r="C19" i="6" s="1"/>
  <c r="E7" i="6"/>
  <c r="E13" i="6" s="1"/>
  <c r="E35" i="6" l="1"/>
  <c r="E19" i="6"/>
  <c r="C20" i="6" s="1"/>
  <c r="E18" i="1"/>
  <c r="C19" i="1" s="1"/>
  <c r="E7" i="1"/>
  <c r="E13" i="1" s="1"/>
  <c r="E20" i="6" l="1"/>
  <c r="E19" i="1"/>
  <c r="C20" i="1" s="1"/>
  <c r="E20" i="1" s="1"/>
  <c r="C21" i="1" s="1"/>
  <c r="E21" i="1" s="1"/>
  <c r="C21" i="6" l="1"/>
  <c r="E21" i="6" l="1"/>
  <c r="C22" i="6" s="1"/>
  <c r="E22" i="6" s="1"/>
  <c r="C23" i="6" s="1"/>
  <c r="E23" i="6" l="1"/>
  <c r="C24" i="6"/>
  <c r="E24" i="6" s="1"/>
  <c r="C25" i="6" s="1"/>
  <c r="E25" i="6" s="1"/>
  <c r="C26" i="6" s="1"/>
  <c r="E26" i="6" s="1"/>
  <c r="C27" i="6" s="1"/>
  <c r="E27" i="6"/>
  <c r="C28" i="6" s="1"/>
  <c r="E28" i="6" l="1"/>
  <c r="C29" i="6" s="1"/>
  <c r="E29"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PSEG</author>
  </authors>
  <commentList>
    <comment ref="A21" authorId="0" shapeId="0" xr:uid="{00000000-0006-0000-0000-000001000000}">
      <text>
        <r>
          <rPr>
            <b/>
            <sz val="9"/>
            <color indexed="81"/>
            <rFont val="Tahoma"/>
            <family val="2"/>
          </rPr>
          <t>PSEG:</t>
        </r>
        <r>
          <rPr>
            <sz val="9"/>
            <color indexed="81"/>
            <rFont val="Tahoma"/>
            <family val="2"/>
          </rPr>
          <t xml:space="preserve">
Current month!</t>
        </r>
      </text>
    </comment>
  </commentList>
</comments>
</file>

<file path=xl/sharedStrings.xml><?xml version="1.0" encoding="utf-8"?>
<sst xmlns="http://schemas.openxmlformats.org/spreadsheetml/2006/main" count="372" uniqueCount="76">
  <si>
    <t>Date</t>
  </si>
  <si>
    <t>kWh you used</t>
  </si>
  <si>
    <t>My Community Solar Status</t>
  </si>
  <si>
    <t>Details of your electric charges</t>
  </si>
  <si>
    <t>Your rate:  Residential Service (RS)</t>
  </si>
  <si>
    <t>Meter # XXXXXXXX</t>
  </si>
  <si>
    <t>Actual Reading September 30, 2019</t>
  </si>
  <si>
    <r>
      <rPr>
        <i/>
        <sz val="11"/>
        <color theme="9" tint="-0.249977111117893"/>
        <rFont val="Calibri"/>
        <family val="2"/>
        <scheme val="minor"/>
      </rPr>
      <t xml:space="preserve">less </t>
    </r>
    <r>
      <rPr>
        <sz val="11"/>
        <color theme="1"/>
        <rFont val="Calibri"/>
        <family val="2"/>
        <scheme val="minor"/>
      </rPr>
      <t>Actual Reading August 31, 2019</t>
    </r>
  </si>
  <si>
    <t>Total kWh used in 30 days</t>
  </si>
  <si>
    <t>Traditional section of the bill ****</t>
  </si>
  <si>
    <t>Total Electric Charges</t>
  </si>
  <si>
    <t xml:space="preserve"> 200 kWh x $0.164971</t>
  </si>
  <si>
    <t>This month's Community Solar Delivery Credit</t>
  </si>
  <si>
    <t>This month's Community Solar Supply Credit</t>
  </si>
  <si>
    <t>Total Community Solar Credit</t>
  </si>
  <si>
    <t>Carryover from previous months</t>
  </si>
  <si>
    <t>Community Solar</t>
  </si>
  <si>
    <t>kWh credit received</t>
  </si>
  <si>
    <t>Applied to Bill</t>
  </si>
  <si>
    <r>
      <rPr>
        <b/>
        <sz val="14"/>
        <color theme="1"/>
        <rFont val="Calibri"/>
        <family val="2"/>
        <scheme val="minor"/>
      </rPr>
      <t>Your Community Solar</t>
    </r>
    <r>
      <rPr>
        <sz val="11"/>
        <color theme="1"/>
        <rFont val="Calibri"/>
        <family val="2"/>
        <scheme val="minor"/>
      </rPr>
      <t xml:space="preserve">
Each month you are billed for your monthly usage, and you receive a kWh allocation based on your subscription percentage and the solar facility's monthly generation.   
Your monthly allocation is limited to your monthly usage amount.  Any credit in excess of your usage will be carried over to a future month's bill.
Annually kWh not applied to prior bills will be credited at the avoided cost of power.</t>
    </r>
  </si>
  <si>
    <t>Remaining kWh applied</t>
  </si>
  <si>
    <t xml:space="preserve"> 80 kWh x $0.0445</t>
  </si>
  <si>
    <t>200 kWh x $0.02</t>
  </si>
  <si>
    <t xml:space="preserve"> 200 kWh x $0.144971</t>
  </si>
  <si>
    <t>Community Solar Rate Summary</t>
  </si>
  <si>
    <t>RESIDENTIAL SERVICE 
(RS)</t>
  </si>
  <si>
    <t>RESIDENTIAL HEATING SERVICE
(RHS)</t>
  </si>
  <si>
    <t>RESIDENTIAL LOAD MANAGEMENT SERVICE
(RLM)</t>
  </si>
  <si>
    <t>WATER HEATING SERVICE
(WH)</t>
  </si>
  <si>
    <t>WATER HEATING STORAGE SERVICE
(WHS)</t>
  </si>
  <si>
    <t>GENERAL LIGHTING AND POWER SERVICE
(GLP)</t>
  </si>
  <si>
    <t>LARGE POWER AND LIGHTING SERVICE - SECONDARY
(LPL-S)
BGS-RSCP Supply</t>
  </si>
  <si>
    <t>LARGE POWER AND LIGHTING SERVICE - SECONDARY
(LPL-S)
BGS-CIEP Supply</t>
  </si>
  <si>
    <t>LARGE POWER AND LIGHTING SERVICE - PRIMARY
(LPL-P)</t>
  </si>
  <si>
    <t>HIGH TENSION SERVICE - SUBTRANSMISSION
(HTS-S)</t>
  </si>
  <si>
    <t>HIGH TENSION SERVICE - HIGH VILTAGE
(HTS-HV)</t>
  </si>
  <si>
    <t>BUILDING HEATING SERVICE
(HS)
BGS-RSCP Supply</t>
  </si>
  <si>
    <t>BODY POLITIC LIGHTING SERVICE 
(BPL)</t>
  </si>
  <si>
    <t>BODY POLITIC LIGHTING SERVICE FROM PUBLICLY OWNED FACILITIES
(BPL-POF)</t>
  </si>
  <si>
    <t>PRIVATE STREET AND AREA LIGHTING SERVICE 
(PSAL)</t>
  </si>
  <si>
    <t>Summer</t>
  </si>
  <si>
    <t>Delivery</t>
  </si>
  <si>
    <t>Supply</t>
  </si>
  <si>
    <t>Winter</t>
  </si>
  <si>
    <t xml:space="preserve">Delivery </t>
  </si>
  <si>
    <t>Code</t>
  </si>
  <si>
    <t>Winter Delivery</t>
  </si>
  <si>
    <t>Summer &amp; Winter Delivery</t>
  </si>
  <si>
    <t>Rate Components</t>
  </si>
  <si>
    <r>
      <t xml:space="preserve">Summer Distribution 
</t>
    </r>
    <r>
      <rPr>
        <sz val="8"/>
        <color theme="1"/>
        <rFont val="Calibri"/>
        <family val="2"/>
        <scheme val="minor"/>
      </rPr>
      <t>(class weighted avg)</t>
    </r>
  </si>
  <si>
    <t>0 to 600 kWh</t>
  </si>
  <si>
    <t>--</t>
  </si>
  <si>
    <t>Over 600 kWh</t>
  </si>
  <si>
    <t>On-peak</t>
  </si>
  <si>
    <t>Off-Peak</t>
  </si>
  <si>
    <r>
      <t xml:space="preserve">Winter Distibution
</t>
    </r>
    <r>
      <rPr>
        <sz val="8"/>
        <color theme="1"/>
        <rFont val="Calibri"/>
        <family val="2"/>
        <scheme val="minor"/>
      </rPr>
      <t>(Class weighted avg)</t>
    </r>
  </si>
  <si>
    <t>On-Peak</t>
  </si>
  <si>
    <t>Off-peak</t>
  </si>
  <si>
    <t>NGC</t>
  </si>
  <si>
    <t>SPRC</t>
  </si>
  <si>
    <t>GPRC</t>
  </si>
  <si>
    <t>TAC</t>
  </si>
  <si>
    <t>CIEP Standby Fee</t>
  </si>
  <si>
    <r>
      <t xml:space="preserve">Summer Supply
</t>
    </r>
    <r>
      <rPr>
        <sz val="9"/>
        <color theme="1"/>
        <rFont val="Calibri"/>
        <family val="2"/>
        <scheme val="minor"/>
      </rPr>
      <t>(class weighted avg)</t>
    </r>
  </si>
  <si>
    <r>
      <t xml:space="preserve">Winter Supply
</t>
    </r>
    <r>
      <rPr>
        <sz val="9"/>
        <color theme="1"/>
        <rFont val="Calibri"/>
        <family val="2"/>
        <scheme val="minor"/>
      </rPr>
      <t>(class weighted avg)</t>
    </r>
  </si>
  <si>
    <t>Reconciliation</t>
  </si>
  <si>
    <t>Summer Delivery</t>
  </si>
  <si>
    <t>ECIP</t>
  </si>
  <si>
    <t>Summer Demand</t>
  </si>
  <si>
    <t>Winter Demand</t>
  </si>
  <si>
    <t>Summer Obligations</t>
  </si>
  <si>
    <t>Winter Obligatons</t>
  </si>
  <si>
    <t>Master-metered affordable housing inclusive of demand credit</t>
  </si>
  <si>
    <t>w/o SUT</t>
  </si>
  <si>
    <t>Note 1 :  All rates exclude SUT and are based upon the class average usage for each customer class.  Individual customer rates will vary</t>
  </si>
  <si>
    <t>Note 2:  CIEP supply rates are based upon the historical 12 month LMP from July 2023 to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</si>
</sst>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 #,##0.000000_);_(* \(#,##0.000000\);_(* &quot;-&quot;??_);_(@_)"/>
    <numFmt numFmtId="165" formatCode="0.000000"/>
    <numFmt numFmtId="166" formatCode="0.000000_);\(0.000000\)"/>
  </numFmts>
  <fonts count="2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theme="9" tint="-0.249977111117893"/>
      <name val="Calibri"/>
      <family val="2"/>
      <scheme val="minor"/>
    </font>
    <font>
      <b/>
      <sz val="16"/>
      <color theme="9" tint="-0.249977111117893"/>
      <name val="Calibri"/>
      <family val="2"/>
      <scheme val="minor"/>
    </font>
    <font>
      <i/>
      <sz val="11"/>
      <color theme="9" tint="-0.249977111117893"/>
      <name val="Calibri"/>
      <family val="2"/>
      <scheme val="minor"/>
    </font>
    <font>
      <i/>
      <sz val="14"/>
      <color theme="1"/>
      <name val="Calibri"/>
      <family val="2"/>
      <scheme val="minor"/>
    </font>
    <font>
      <sz val="14"/>
      <color theme="1"/>
      <name val="Calibri"/>
      <family val="2"/>
      <scheme val="minor"/>
    </font>
    <font>
      <sz val="9"/>
      <color indexed="81"/>
      <name val="Tahoma"/>
      <family val="2"/>
    </font>
    <font>
      <b/>
      <sz val="9"/>
      <color indexed="81"/>
      <name val="Tahoma"/>
      <family val="2"/>
    </font>
    <font>
      <b/>
      <sz val="14"/>
      <color theme="1"/>
      <name val="Calibri"/>
      <family val="2"/>
      <scheme val="minor"/>
    </font>
    <font>
      <b/>
      <sz val="10"/>
      <name val="Calibri"/>
      <family val="2"/>
      <scheme val="minor"/>
    </font>
    <font>
      <b/>
      <sz val="10"/>
      <color theme="1"/>
      <name val="Calibri"/>
      <family val="2"/>
      <scheme val="minor"/>
    </font>
    <font>
      <b/>
      <sz val="10"/>
      <color rgb="FF000000"/>
      <name val="Calibri"/>
      <family val="2"/>
      <scheme val="minor"/>
    </font>
    <font>
      <sz val="10"/>
      <name val="Calibri"/>
      <family val="2"/>
      <scheme val="minor"/>
    </font>
    <font>
      <sz val="8"/>
      <color theme="1"/>
      <name val="Calibri"/>
      <family val="2"/>
      <scheme val="minor"/>
    </font>
    <font>
      <sz val="9"/>
      <color theme="1"/>
      <name val="Calibri"/>
      <family val="2"/>
      <scheme val="minor"/>
    </font>
    <font>
      <b/>
      <sz val="11"/>
      <name val="Calibri"/>
      <family val="2"/>
      <scheme val="minor"/>
    </font>
    <font>
      <b/>
      <sz val="11"/>
      <color rgb="FF0070C0"/>
      <name val="Calibri"/>
      <family val="2"/>
      <scheme val="minor"/>
    </font>
    <font>
      <b/>
      <sz val="16"/>
      <color theme="1"/>
      <name val="Calibri"/>
      <family val="2"/>
      <scheme val="minor"/>
    </font>
  </fonts>
  <fills count="11">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darkUp">
        <fgColor rgb="FFFFC000"/>
        <bgColor auto="1"/>
      </patternFill>
    </fill>
    <fill>
      <patternFill patternType="solid">
        <fgColor theme="4" tint="0.59999389629810485"/>
        <bgColor indexed="64"/>
      </patternFill>
    </fill>
    <fill>
      <patternFill patternType="darkUp">
        <fgColor theme="4" tint="0.59996337778862885"/>
        <bgColor indexed="65"/>
      </patternFill>
    </fill>
    <fill>
      <patternFill patternType="solid">
        <fgColor theme="9" tint="0.59999389629810485"/>
        <bgColor indexed="64"/>
      </patternFill>
    </fill>
    <fill>
      <patternFill patternType="darkUp">
        <fgColor rgb="FFFFC000"/>
        <bgColor theme="0"/>
      </patternFill>
    </fill>
    <fill>
      <patternFill patternType="solid">
        <fgColor theme="4" tint="0.79998168889431442"/>
        <bgColor indexed="64"/>
      </patternFill>
    </fill>
    <fill>
      <patternFill patternType="solid">
        <fgColor rgb="FFFFFF00"/>
        <bgColor indexed="64"/>
      </patternFill>
    </fill>
  </fills>
  <borders count="28">
    <border>
      <left/>
      <right/>
      <top/>
      <bottom/>
      <diagonal/>
    </border>
    <border>
      <left/>
      <right/>
      <top/>
      <bottom style="thin">
        <color indexed="64"/>
      </bottom>
      <diagonal/>
    </border>
    <border>
      <left style="thin">
        <color theme="9" tint="-0.24994659260841701"/>
      </left>
      <right/>
      <top style="thin">
        <color theme="9" tint="-0.24994659260841701"/>
      </top>
      <bottom/>
      <diagonal/>
    </border>
    <border>
      <left/>
      <right/>
      <top style="thin">
        <color theme="9" tint="-0.24994659260841701"/>
      </top>
      <bottom/>
      <diagonal/>
    </border>
    <border>
      <left/>
      <right style="thin">
        <color theme="9" tint="-0.24994659260841701"/>
      </right>
      <top style="thin">
        <color theme="9" tint="-0.24994659260841701"/>
      </top>
      <bottom/>
      <diagonal/>
    </border>
    <border>
      <left style="thin">
        <color theme="9" tint="-0.24994659260841701"/>
      </left>
      <right/>
      <top/>
      <bottom/>
      <diagonal/>
    </border>
    <border>
      <left/>
      <right style="thin">
        <color theme="9" tint="-0.24994659260841701"/>
      </right>
      <top/>
      <bottom/>
      <diagonal/>
    </border>
    <border>
      <left style="thin">
        <color theme="9" tint="-0.24994659260841701"/>
      </left>
      <right/>
      <top/>
      <bottom style="thin">
        <color theme="9" tint="-0.24994659260841701"/>
      </bottom>
      <diagonal/>
    </border>
    <border>
      <left/>
      <right/>
      <top/>
      <bottom style="thin">
        <color theme="9" tint="-0.24994659260841701"/>
      </bottom>
      <diagonal/>
    </border>
    <border>
      <left/>
      <right style="thin">
        <color theme="9" tint="-0.24994659260841701"/>
      </right>
      <top/>
      <bottom style="thin">
        <color theme="9" tint="-0.2499465926084170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s>
  <cellStyleXfs count="3">
    <xf numFmtId="0" fontId="0" fillId="0" borderId="0"/>
    <xf numFmtId="44" fontId="1" fillId="0" borderId="0" applyFont="0" applyFill="0" applyBorder="0" applyAlignment="0" applyProtection="0"/>
    <xf numFmtId="43" fontId="1" fillId="0" borderId="0" applyFont="0" applyFill="0" applyBorder="0" applyAlignment="0" applyProtection="0"/>
  </cellStyleXfs>
  <cellXfs count="142">
    <xf numFmtId="0" fontId="0" fillId="0" borderId="0" xfId="0"/>
    <xf numFmtId="0" fontId="0" fillId="0" borderId="0" xfId="0" applyAlignment="1">
      <alignment wrapText="1"/>
    </xf>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17" fontId="0" fillId="0" borderId="0" xfId="0" applyNumberFormat="1"/>
    <xf numFmtId="44" fontId="0" fillId="0" borderId="0" xfId="1" applyFont="1" applyAlignment="1">
      <alignment wrapText="1"/>
    </xf>
    <xf numFmtId="0" fontId="3" fillId="0" borderId="0" xfId="0" applyFont="1"/>
    <xf numFmtId="0" fontId="5" fillId="0" borderId="0" xfId="0" applyFont="1"/>
    <xf numFmtId="0" fontId="0" fillId="0" borderId="0" xfId="0" applyAlignment="1">
      <alignment horizontal="left" indent="3"/>
    </xf>
    <xf numFmtId="0" fontId="0" fillId="0" borderId="1" xfId="0" applyBorder="1"/>
    <xf numFmtId="0" fontId="0" fillId="0" borderId="1" xfId="0" applyBorder="1" applyAlignment="1">
      <alignment wrapText="1"/>
    </xf>
    <xf numFmtId="0" fontId="2" fillId="0" borderId="0" xfId="0" applyFont="1" applyFill="1" applyBorder="1" applyAlignment="1">
      <alignment horizontal="left" indent="3"/>
    </xf>
    <xf numFmtId="0" fontId="4" fillId="2" borderId="0" xfId="0" applyFont="1" applyFill="1" applyAlignment="1">
      <alignment horizontal="left" vertical="center"/>
    </xf>
    <xf numFmtId="0" fontId="7" fillId="2" borderId="0" xfId="0" applyFont="1" applyFill="1" applyAlignment="1">
      <alignment horizontal="center" vertical="center"/>
    </xf>
    <xf numFmtId="44" fontId="4" fillId="2" borderId="0" xfId="1" applyFont="1" applyFill="1" applyAlignment="1">
      <alignment horizontal="center" vertical="center"/>
    </xf>
    <xf numFmtId="0" fontId="8" fillId="0" borderId="0" xfId="0" applyFont="1"/>
    <xf numFmtId="0" fontId="12" fillId="0" borderId="13" xfId="0" applyNumberFormat="1" applyFont="1" applyBorder="1" applyAlignment="1"/>
    <xf numFmtId="0" fontId="12" fillId="0" borderId="14" xfId="0" applyNumberFormat="1" applyFont="1" applyBorder="1" applyAlignment="1"/>
    <xf numFmtId="0" fontId="13" fillId="0" borderId="15" xfId="0" applyFont="1" applyFill="1" applyBorder="1" applyAlignment="1">
      <alignment horizontal="center" wrapText="1"/>
    </xf>
    <xf numFmtId="0" fontId="14" fillId="0" borderId="11" xfId="0" applyFont="1" applyFill="1" applyBorder="1" applyAlignment="1">
      <alignment horizontal="center" wrapText="1"/>
    </xf>
    <xf numFmtId="0" fontId="13" fillId="0" borderId="11" xfId="0" applyFont="1" applyFill="1" applyBorder="1" applyAlignment="1">
      <alignment horizontal="center" wrapText="1"/>
    </xf>
    <xf numFmtId="0" fontId="13" fillId="0" borderId="10" xfId="0" applyFont="1" applyFill="1" applyBorder="1" applyAlignment="1">
      <alignment horizontal="center" wrapText="1"/>
    </xf>
    <xf numFmtId="164" fontId="15" fillId="3" borderId="16" xfId="2" applyNumberFormat="1" applyFont="1" applyFill="1" applyBorder="1" applyAlignment="1"/>
    <xf numFmtId="164" fontId="15" fillId="4" borderId="19" xfId="2" applyNumberFormat="1" applyFont="1" applyFill="1" applyBorder="1" applyAlignment="1"/>
    <xf numFmtId="164" fontId="15" fillId="5" borderId="20" xfId="2" applyNumberFormat="1" applyFont="1" applyFill="1" applyBorder="1" applyAlignment="1"/>
    <xf numFmtId="164" fontId="15" fillId="6" borderId="19" xfId="2" applyNumberFormat="1" applyFont="1" applyFill="1" applyBorder="1" applyAlignment="1"/>
    <xf numFmtId="164" fontId="15" fillId="0" borderId="14" xfId="2" applyNumberFormat="1" applyFont="1" applyFill="1" applyBorder="1" applyAlignment="1"/>
    <xf numFmtId="164" fontId="15" fillId="0" borderId="0" xfId="2" applyNumberFormat="1" applyFont="1" applyFill="1" applyBorder="1" applyAlignment="1"/>
    <xf numFmtId="0" fontId="2" fillId="3" borderId="16" xfId="0" applyFont="1" applyFill="1" applyBorder="1" applyAlignment="1">
      <alignment vertical="center"/>
    </xf>
    <xf numFmtId="165" fontId="2" fillId="3" borderId="16" xfId="0" applyNumberFormat="1" applyFont="1" applyFill="1" applyBorder="1" applyAlignment="1">
      <alignment vertical="center"/>
    </xf>
    <xf numFmtId="164" fontId="2" fillId="3" borderId="16" xfId="2" applyNumberFormat="1" applyFont="1" applyFill="1" applyBorder="1" applyAlignment="1">
      <alignment vertical="center"/>
    </xf>
    <xf numFmtId="0" fontId="0" fillId="0" borderId="0" xfId="0" applyAlignment="1">
      <alignment vertical="center"/>
    </xf>
    <xf numFmtId="0" fontId="0" fillId="0" borderId="24" xfId="0" applyFont="1" applyFill="1" applyBorder="1" applyAlignment="1">
      <alignment horizontal="left" indent="1"/>
    </xf>
    <xf numFmtId="0" fontId="0" fillId="0" borderId="25" xfId="0" applyFont="1" applyFill="1" applyBorder="1" applyAlignment="1">
      <alignment horizontal="left" indent="1"/>
    </xf>
    <xf numFmtId="165" fontId="0" fillId="0" borderId="20" xfId="0" applyNumberFormat="1" applyFill="1" applyBorder="1"/>
    <xf numFmtId="0" fontId="0" fillId="0" borderId="20" xfId="0" applyFill="1" applyBorder="1"/>
    <xf numFmtId="0" fontId="0" fillId="0" borderId="20" xfId="0" quotePrefix="1" applyFill="1" applyBorder="1" applyAlignment="1">
      <alignment horizontal="center"/>
    </xf>
    <xf numFmtId="0" fontId="0" fillId="0" borderId="25" xfId="0" applyFont="1" applyFill="1" applyBorder="1" applyAlignment="1">
      <alignment horizontal="left"/>
    </xf>
    <xf numFmtId="164" fontId="0" fillId="0" borderId="20" xfId="2" applyNumberFormat="1" applyFont="1" applyFill="1" applyBorder="1"/>
    <xf numFmtId="0" fontId="2" fillId="5" borderId="20" xfId="0" applyFont="1" applyFill="1" applyBorder="1" applyAlignment="1">
      <alignment vertical="center"/>
    </xf>
    <xf numFmtId="164" fontId="2" fillId="5" borderId="20" xfId="2" applyNumberFormat="1" applyFont="1" applyFill="1" applyBorder="1" applyAlignment="1">
      <alignment vertical="center"/>
    </xf>
    <xf numFmtId="0" fontId="2" fillId="0" borderId="25" xfId="0" applyFont="1" applyFill="1" applyBorder="1" applyAlignment="1">
      <alignment horizontal="left"/>
    </xf>
    <xf numFmtId="164" fontId="2" fillId="7" borderId="20" xfId="2" applyNumberFormat="1" applyFont="1" applyFill="1" applyBorder="1"/>
    <xf numFmtId="0" fontId="2" fillId="7" borderId="20" xfId="0" applyFont="1" applyFill="1" applyBorder="1"/>
    <xf numFmtId="0" fontId="2" fillId="7" borderId="24" xfId="0" applyFont="1" applyFill="1" applyBorder="1" applyAlignment="1">
      <alignment horizontal="left"/>
    </xf>
    <xf numFmtId="0" fontId="2" fillId="7" borderId="25" xfId="0" applyFont="1" applyFill="1" applyBorder="1" applyAlignment="1">
      <alignment horizontal="left"/>
    </xf>
    <xf numFmtId="0" fontId="2" fillId="8" borderId="20" xfId="0" applyFont="1" applyFill="1" applyBorder="1" applyAlignment="1">
      <alignment vertical="center"/>
    </xf>
    <xf numFmtId="164" fontId="2" fillId="8" borderId="20" xfId="2" applyNumberFormat="1" applyFont="1" applyFill="1" applyBorder="1" applyAlignment="1">
      <alignment vertical="center"/>
    </xf>
    <xf numFmtId="0" fontId="2" fillId="6" borderId="20" xfId="0" applyFont="1" applyFill="1" applyBorder="1" applyAlignment="1">
      <alignment vertical="center"/>
    </xf>
    <xf numFmtId="165" fontId="2" fillId="6" borderId="20" xfId="0" applyNumberFormat="1" applyFont="1" applyFill="1" applyBorder="1" applyAlignment="1">
      <alignment vertical="center"/>
    </xf>
    <xf numFmtId="164" fontId="2" fillId="6" borderId="20" xfId="2" applyNumberFormat="1" applyFont="1" applyFill="1" applyBorder="1" applyAlignment="1">
      <alignment vertical="center"/>
    </xf>
    <xf numFmtId="0" fontId="0" fillId="0" borderId="25" xfId="0" applyFill="1" applyBorder="1"/>
    <xf numFmtId="164" fontId="18" fillId="7" borderId="20" xfId="2" applyNumberFormat="1" applyFont="1" applyFill="1" applyBorder="1"/>
    <xf numFmtId="164" fontId="19" fillId="7" borderId="20" xfId="2" applyNumberFormat="1" applyFont="1" applyFill="1" applyBorder="1"/>
    <xf numFmtId="0" fontId="19" fillId="7" borderId="20" xfId="0" applyFont="1" applyFill="1" applyBorder="1"/>
    <xf numFmtId="0" fontId="0" fillId="0" borderId="20" xfId="0" quotePrefix="1" applyFill="1" applyBorder="1" applyAlignment="1"/>
    <xf numFmtId="165" fontId="0" fillId="0" borderId="20" xfId="0" quotePrefix="1" applyNumberFormat="1" applyFill="1" applyBorder="1" applyAlignment="1"/>
    <xf numFmtId="165" fontId="19" fillId="7" borderId="20" xfId="0" applyNumberFormat="1" applyFont="1" applyFill="1" applyBorder="1"/>
    <xf numFmtId="165" fontId="2" fillId="7" borderId="20" xfId="0" applyNumberFormat="1" applyFont="1" applyFill="1" applyBorder="1"/>
    <xf numFmtId="0" fontId="2" fillId="9" borderId="26" xfId="0" applyFont="1" applyFill="1" applyBorder="1"/>
    <xf numFmtId="166" fontId="2" fillId="9" borderId="19" xfId="0" quotePrefix="1" applyNumberFormat="1" applyFont="1" applyFill="1" applyBorder="1" applyAlignment="1"/>
    <xf numFmtId="0" fontId="2" fillId="9" borderId="17" xfId="0" applyFont="1" applyFill="1" applyBorder="1" applyAlignment="1">
      <alignment horizontal="left"/>
    </xf>
    <xf numFmtId="14" fontId="20" fillId="10" borderId="0" xfId="0" applyNumberFormat="1" applyFont="1" applyFill="1"/>
    <xf numFmtId="0" fontId="2" fillId="7" borderId="24" xfId="0" applyFont="1" applyFill="1" applyBorder="1" applyAlignment="1">
      <alignment horizontal="left"/>
    </xf>
    <xf numFmtId="0" fontId="2" fillId="7" borderId="25" xfId="0" applyFont="1" applyFill="1" applyBorder="1" applyAlignment="1">
      <alignment horizontal="left"/>
    </xf>
    <xf numFmtId="165" fontId="2" fillId="5" borderId="20" xfId="0" applyNumberFormat="1" applyFont="1" applyFill="1" applyBorder="1" applyAlignment="1">
      <alignment vertical="center"/>
    </xf>
    <xf numFmtId="165" fontId="2" fillId="8" borderId="20" xfId="0" applyNumberFormat="1" applyFont="1" applyFill="1" applyBorder="1" applyAlignment="1">
      <alignment vertical="center"/>
    </xf>
    <xf numFmtId="0" fontId="2" fillId="3" borderId="20" xfId="0" applyFont="1" applyFill="1" applyBorder="1" applyAlignment="1">
      <alignment vertical="center"/>
    </xf>
    <xf numFmtId="165" fontId="2" fillId="3" borderId="20" xfId="0" applyNumberFormat="1" applyFont="1" applyFill="1" applyBorder="1" applyAlignment="1">
      <alignment vertical="center"/>
    </xf>
    <xf numFmtId="164" fontId="2" fillId="3" borderId="20" xfId="2" applyNumberFormat="1" applyFont="1" applyFill="1" applyBorder="1" applyAlignment="1">
      <alignment vertical="center"/>
    </xf>
    <xf numFmtId="164" fontId="15" fillId="3" borderId="20" xfId="2" applyNumberFormat="1" applyFont="1" applyFill="1" applyBorder="1" applyAlignment="1"/>
    <xf numFmtId="164" fontId="15" fillId="4" borderId="20" xfId="2" applyNumberFormat="1" applyFont="1" applyFill="1" applyBorder="1" applyAlignment="1"/>
    <xf numFmtId="0" fontId="12" fillId="3" borderId="13" xfId="0" applyFont="1" applyFill="1" applyBorder="1" applyAlignment="1">
      <alignment horizontal="right"/>
    </xf>
    <xf numFmtId="0" fontId="15" fillId="3" borderId="14" xfId="0" applyFont="1" applyFill="1" applyBorder="1"/>
    <xf numFmtId="0" fontId="15" fillId="4" borderId="24" xfId="0" applyFont="1" applyFill="1" applyBorder="1"/>
    <xf numFmtId="0" fontId="15" fillId="4" borderId="0" xfId="0" applyFont="1" applyFill="1"/>
    <xf numFmtId="0" fontId="12" fillId="5" borderId="24" xfId="0" applyFont="1" applyFill="1" applyBorder="1" applyAlignment="1">
      <alignment horizontal="right"/>
    </xf>
    <xf numFmtId="0" fontId="15" fillId="5" borderId="27" xfId="0" applyFont="1" applyFill="1" applyBorder="1"/>
    <xf numFmtId="164" fontId="15" fillId="5" borderId="16" xfId="2" applyNumberFormat="1" applyFont="1" applyFill="1" applyBorder="1" applyAlignment="1"/>
    <xf numFmtId="0" fontId="15" fillId="6" borderId="24" xfId="0" applyFont="1" applyFill="1" applyBorder="1"/>
    <xf numFmtId="0" fontId="15" fillId="6" borderId="25" xfId="0" applyFont="1" applyFill="1" applyBorder="1"/>
    <xf numFmtId="164" fontId="15" fillId="6" borderId="20" xfId="2" applyNumberFormat="1" applyFont="1" applyFill="1" applyBorder="1" applyAlignment="1"/>
    <xf numFmtId="164" fontId="15" fillId="3" borderId="20" xfId="2" applyNumberFormat="1" applyFont="1" applyFill="1" applyBorder="1" applyAlignment="1">
      <alignment vertical="center"/>
    </xf>
    <xf numFmtId="164" fontId="15" fillId="4" borderId="19" xfId="2" applyNumberFormat="1" applyFont="1" applyFill="1" applyBorder="1" applyAlignment="1">
      <alignment vertical="center"/>
    </xf>
    <xf numFmtId="164" fontId="15" fillId="5" borderId="20" xfId="2" applyNumberFormat="1" applyFont="1" applyFill="1" applyBorder="1" applyAlignment="1">
      <alignment vertical="center"/>
    </xf>
    <xf numFmtId="164" fontId="15" fillId="6" borderId="19" xfId="2" applyNumberFormat="1" applyFont="1" applyFill="1" applyBorder="1" applyAlignment="1">
      <alignment vertical="center"/>
    </xf>
    <xf numFmtId="0" fontId="0" fillId="0" borderId="2" xfId="0" applyBorder="1" applyAlignment="1">
      <alignment horizontal="left" wrapText="1"/>
    </xf>
    <xf numFmtId="0" fontId="0" fillId="0" borderId="3"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0" fillId="0" borderId="0" xfId="0" applyBorder="1" applyAlignment="1">
      <alignment horizontal="left" wrapText="1"/>
    </xf>
    <xf numFmtId="0" fontId="0" fillId="0" borderId="6" xfId="0" applyBorder="1" applyAlignment="1">
      <alignment horizontal="left" wrapText="1"/>
    </xf>
    <xf numFmtId="0" fontId="0" fillId="0" borderId="7" xfId="0" applyBorder="1" applyAlignment="1">
      <alignment horizontal="left" wrapText="1"/>
    </xf>
    <xf numFmtId="0" fontId="0" fillId="0" borderId="8" xfId="0" applyBorder="1" applyAlignment="1">
      <alignment horizontal="left" wrapText="1"/>
    </xf>
    <xf numFmtId="0" fontId="0" fillId="0" borderId="9" xfId="0" applyBorder="1" applyAlignment="1">
      <alignment horizontal="left" wrapText="1"/>
    </xf>
    <xf numFmtId="0" fontId="3" fillId="0" borderId="0" xfId="0" applyFont="1" applyAlignment="1">
      <alignment horizontal="center" vertical="center"/>
    </xf>
    <xf numFmtId="0" fontId="0" fillId="0" borderId="0" xfId="0" applyAlignment="1">
      <alignment horizontal="center"/>
    </xf>
    <xf numFmtId="0" fontId="2" fillId="0" borderId="1" xfId="0" applyFont="1" applyBorder="1" applyAlignment="1">
      <alignment horizontal="center" wrapText="1"/>
    </xf>
    <xf numFmtId="0" fontId="2" fillId="8" borderId="24" xfId="0" applyFont="1" applyFill="1" applyBorder="1" applyAlignment="1">
      <alignment horizontal="left" vertical="center" wrapText="1"/>
    </xf>
    <xf numFmtId="0" fontId="2" fillId="8" borderId="25" xfId="0" applyFont="1" applyFill="1" applyBorder="1" applyAlignment="1">
      <alignment horizontal="left" vertical="center" wrapText="1"/>
    </xf>
    <xf numFmtId="0" fontId="2" fillId="6" borderId="24" xfId="0" applyFont="1" applyFill="1" applyBorder="1" applyAlignment="1">
      <alignment horizontal="left" vertical="center" wrapText="1"/>
    </xf>
    <xf numFmtId="0" fontId="2" fillId="6" borderId="25" xfId="0" applyFont="1" applyFill="1" applyBorder="1" applyAlignment="1">
      <alignment horizontal="left" vertical="center"/>
    </xf>
    <xf numFmtId="0" fontId="17" fillId="0" borderId="24" xfId="0" applyFont="1" applyBorder="1" applyAlignment="1">
      <alignment horizontal="left"/>
    </xf>
    <xf numFmtId="0" fontId="17" fillId="0" borderId="0" xfId="0" applyFont="1" applyBorder="1" applyAlignment="1">
      <alignment horizontal="left"/>
    </xf>
    <xf numFmtId="0" fontId="17" fillId="0" borderId="25" xfId="0" applyFont="1" applyBorder="1" applyAlignment="1">
      <alignment horizontal="left"/>
    </xf>
    <xf numFmtId="0" fontId="17" fillId="0" borderId="17" xfId="0" applyFont="1" applyBorder="1" applyAlignment="1">
      <alignment horizontal="left"/>
    </xf>
    <xf numFmtId="0" fontId="17" fillId="0" borderId="18" xfId="0" applyFont="1" applyBorder="1" applyAlignment="1">
      <alignment horizontal="left"/>
    </xf>
    <xf numFmtId="0" fontId="17" fillId="0" borderId="26" xfId="0" applyFont="1" applyBorder="1" applyAlignment="1">
      <alignment horizontal="left"/>
    </xf>
    <xf numFmtId="0" fontId="2" fillId="3" borderId="13" xfId="0" applyFont="1" applyFill="1" applyBorder="1" applyAlignment="1">
      <alignment horizontal="left" vertical="center" wrapText="1"/>
    </xf>
    <xf numFmtId="0" fontId="2" fillId="3" borderId="27" xfId="0" applyFont="1" applyFill="1" applyBorder="1" applyAlignment="1">
      <alignment horizontal="left" vertical="center" wrapText="1"/>
    </xf>
    <xf numFmtId="0" fontId="2" fillId="5" borderId="24" xfId="0" applyFont="1" applyFill="1" applyBorder="1" applyAlignment="1">
      <alignment horizontal="left" vertical="center" wrapText="1"/>
    </xf>
    <xf numFmtId="0" fontId="2" fillId="5" borderId="25" xfId="0" applyFont="1" applyFill="1" applyBorder="1" applyAlignment="1">
      <alignment horizontal="left" vertical="center"/>
    </xf>
    <xf numFmtId="0" fontId="2" fillId="7" borderId="24" xfId="0" applyFont="1" applyFill="1" applyBorder="1" applyAlignment="1">
      <alignment horizontal="left"/>
    </xf>
    <xf numFmtId="0" fontId="2" fillId="7" borderId="25" xfId="0" applyFont="1" applyFill="1" applyBorder="1" applyAlignment="1">
      <alignment horizontal="left"/>
    </xf>
    <xf numFmtId="0" fontId="2" fillId="3" borderId="24" xfId="0" applyFont="1" applyFill="1" applyBorder="1" applyAlignment="1">
      <alignment horizontal="left" vertical="center" wrapText="1"/>
    </xf>
    <xf numFmtId="0" fontId="2" fillId="3" borderId="25" xfId="0" applyFont="1" applyFill="1" applyBorder="1" applyAlignment="1">
      <alignment horizontal="left" vertical="center" wrapText="1"/>
    </xf>
    <xf numFmtId="0" fontId="11" fillId="0" borderId="10" xfId="0" applyFont="1" applyBorder="1" applyAlignment="1">
      <alignment horizontal="center"/>
    </xf>
    <xf numFmtId="0" fontId="11" fillId="0" borderId="11" xfId="0" applyFont="1" applyBorder="1" applyAlignment="1">
      <alignment horizontal="center"/>
    </xf>
    <xf numFmtId="0" fontId="11" fillId="0" borderId="14" xfId="0" applyFont="1" applyBorder="1" applyAlignment="1">
      <alignment horizontal="center"/>
    </xf>
    <xf numFmtId="0" fontId="11" fillId="0" borderId="27" xfId="0" applyFont="1" applyBorder="1" applyAlignment="1">
      <alignment horizontal="center"/>
    </xf>
    <xf numFmtId="0" fontId="11" fillId="0" borderId="12" xfId="0" applyFont="1" applyBorder="1" applyAlignment="1">
      <alignment horizontal="center"/>
    </xf>
    <xf numFmtId="0" fontId="12" fillId="0" borderId="21" xfId="0" applyNumberFormat="1" applyFont="1" applyFill="1" applyBorder="1" applyAlignment="1">
      <alignment horizontal="center"/>
    </xf>
    <xf numFmtId="0" fontId="12" fillId="0" borderId="22" xfId="0" applyNumberFormat="1" applyFont="1" applyFill="1" applyBorder="1" applyAlignment="1">
      <alignment horizontal="center"/>
    </xf>
    <xf numFmtId="0" fontId="12" fillId="0" borderId="23" xfId="0" applyNumberFormat="1" applyFont="1" applyFill="1" applyBorder="1" applyAlignment="1">
      <alignment horizontal="center"/>
    </xf>
    <xf numFmtId="0" fontId="15" fillId="3" borderId="24" xfId="0" applyNumberFormat="1" applyFont="1" applyFill="1" applyBorder="1" applyAlignment="1">
      <alignment horizontal="center"/>
    </xf>
    <xf numFmtId="0" fontId="15" fillId="3" borderId="0" xfId="0" applyNumberFormat="1" applyFont="1" applyFill="1" applyBorder="1" applyAlignment="1">
      <alignment horizontal="center"/>
    </xf>
    <xf numFmtId="0" fontId="15" fillId="3" borderId="25" xfId="0" applyNumberFormat="1" applyFont="1" applyFill="1" applyBorder="1" applyAlignment="1">
      <alignment horizontal="center"/>
    </xf>
    <xf numFmtId="0" fontId="15" fillId="5" borderId="24" xfId="0" applyNumberFormat="1" applyFont="1" applyFill="1" applyBorder="1" applyAlignment="1">
      <alignment horizontal="center"/>
    </xf>
    <xf numFmtId="0" fontId="15" fillId="5" borderId="0" xfId="0" applyNumberFormat="1" applyFont="1" applyFill="1" applyBorder="1" applyAlignment="1">
      <alignment horizontal="center"/>
    </xf>
    <xf numFmtId="0" fontId="15" fillId="5" borderId="25" xfId="0" applyNumberFormat="1" applyFont="1" applyFill="1" applyBorder="1" applyAlignment="1">
      <alignment horizontal="center"/>
    </xf>
    <xf numFmtId="0" fontId="15" fillId="7" borderId="17" xfId="0" applyNumberFormat="1" applyFont="1" applyFill="1" applyBorder="1" applyAlignment="1">
      <alignment horizontal="center"/>
    </xf>
    <xf numFmtId="0" fontId="15" fillId="7" borderId="18" xfId="0" applyNumberFormat="1" applyFont="1" applyFill="1" applyBorder="1" applyAlignment="1">
      <alignment horizontal="center"/>
    </xf>
    <xf numFmtId="0" fontId="15" fillId="7" borderId="26" xfId="0" applyNumberFormat="1" applyFont="1" applyFill="1" applyBorder="1" applyAlignment="1">
      <alignment horizontal="center"/>
    </xf>
    <xf numFmtId="0" fontId="15" fillId="3" borderId="24" xfId="0" applyFont="1" applyFill="1" applyBorder="1" applyAlignment="1">
      <alignment horizontal="right" wrapText="1"/>
    </xf>
    <xf numFmtId="0" fontId="15" fillId="3" borderId="25" xfId="0" applyFont="1" applyFill="1" applyBorder="1" applyAlignment="1">
      <alignment horizontal="right" wrapText="1"/>
    </xf>
    <xf numFmtId="0" fontId="15" fillId="4" borderId="17" xfId="0" applyFont="1" applyFill="1" applyBorder="1" applyAlignment="1">
      <alignment horizontal="right" wrapText="1"/>
    </xf>
    <xf numFmtId="0" fontId="15" fillId="4" borderId="26" xfId="0" applyFont="1" applyFill="1" applyBorder="1" applyAlignment="1">
      <alignment horizontal="right" wrapText="1"/>
    </xf>
    <xf numFmtId="0" fontId="15" fillId="5" borderId="24" xfId="0" applyFont="1" applyFill="1" applyBorder="1" applyAlignment="1">
      <alignment horizontal="right" wrapText="1"/>
    </xf>
    <xf numFmtId="0" fontId="15" fillId="5" borderId="25" xfId="0" applyFont="1" applyFill="1" applyBorder="1" applyAlignment="1">
      <alignment horizontal="right" wrapText="1"/>
    </xf>
    <xf numFmtId="0" fontId="15" fillId="6" borderId="17" xfId="0" applyFont="1" applyFill="1" applyBorder="1" applyAlignment="1">
      <alignment horizontal="right" wrapText="1"/>
    </xf>
    <xf numFmtId="0" fontId="15" fillId="6" borderId="26" xfId="0" applyFont="1" applyFill="1" applyBorder="1" applyAlignment="1">
      <alignment horizontal="right"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8"/>
  <sheetViews>
    <sheetView workbookViewId="0">
      <selection activeCell="E32" sqref="E32"/>
    </sheetView>
  </sheetViews>
  <sheetFormatPr defaultRowHeight="15" x14ac:dyDescent="0.25"/>
  <cols>
    <col min="1" max="1" width="19.140625" customWidth="1"/>
    <col min="2" max="2" width="23" style="1" customWidth="1"/>
    <col min="3" max="5" width="16.5703125" style="1" customWidth="1"/>
    <col min="12" max="12" width="1" customWidth="1"/>
  </cols>
  <sheetData>
    <row r="1" spans="1:12" ht="21" x14ac:dyDescent="0.35">
      <c r="A1" s="8" t="s">
        <v>3</v>
      </c>
    </row>
    <row r="2" spans="1:12" x14ac:dyDescent="0.25">
      <c r="A2" s="7" t="s">
        <v>4</v>
      </c>
    </row>
    <row r="4" spans="1:12" x14ac:dyDescent="0.25">
      <c r="A4" t="s">
        <v>5</v>
      </c>
    </row>
    <row r="5" spans="1:12" x14ac:dyDescent="0.25">
      <c r="A5" s="9" t="s">
        <v>6</v>
      </c>
      <c r="E5" s="1">
        <v>1800</v>
      </c>
    </row>
    <row r="6" spans="1:12" x14ac:dyDescent="0.25">
      <c r="A6" s="10" t="s">
        <v>7</v>
      </c>
      <c r="B6" s="11"/>
      <c r="C6" s="11"/>
      <c r="D6" s="11"/>
      <c r="E6" s="11">
        <v>1600</v>
      </c>
    </row>
    <row r="7" spans="1:12" x14ac:dyDescent="0.25">
      <c r="A7" s="12" t="s">
        <v>8</v>
      </c>
      <c r="E7" s="1">
        <f>E5-E6</f>
        <v>200</v>
      </c>
    </row>
    <row r="9" spans="1:12" x14ac:dyDescent="0.25">
      <c r="A9" s="96" t="s">
        <v>9</v>
      </c>
      <c r="B9" s="96"/>
      <c r="C9" s="96"/>
      <c r="D9" s="96"/>
      <c r="E9" s="96"/>
    </row>
    <row r="10" spans="1:12" x14ac:dyDescent="0.25">
      <c r="A10" s="96"/>
      <c r="B10" s="96"/>
      <c r="C10" s="96"/>
      <c r="D10" s="96"/>
      <c r="E10" s="96"/>
    </row>
    <row r="11" spans="1:12" x14ac:dyDescent="0.25">
      <c r="A11" s="96"/>
      <c r="B11" s="96"/>
      <c r="C11" s="96"/>
      <c r="D11" s="96"/>
      <c r="E11" s="96"/>
    </row>
    <row r="12" spans="1:12" x14ac:dyDescent="0.25">
      <c r="A12" s="96"/>
      <c r="B12" s="96"/>
      <c r="C12" s="96"/>
      <c r="D12" s="96"/>
      <c r="E12" s="96"/>
    </row>
    <row r="13" spans="1:12" s="16" customFormat="1" ht="18.75" x14ac:dyDescent="0.3">
      <c r="A13" s="13" t="s">
        <v>10</v>
      </c>
      <c r="B13" s="14"/>
      <c r="C13" s="14"/>
      <c r="D13" s="14"/>
      <c r="E13" s="15">
        <f>E7*0.17</f>
        <v>34</v>
      </c>
    </row>
    <row r="15" spans="1:12" ht="21" x14ac:dyDescent="0.35">
      <c r="A15" s="8" t="s">
        <v>2</v>
      </c>
    </row>
    <row r="16" spans="1:12" ht="18.75" customHeight="1" x14ac:dyDescent="0.25">
      <c r="C16" s="98" t="s">
        <v>16</v>
      </c>
      <c r="D16" s="98"/>
      <c r="E16" s="98"/>
      <c r="G16" s="87" t="s">
        <v>19</v>
      </c>
      <c r="H16" s="88"/>
      <c r="I16" s="88"/>
      <c r="J16" s="88"/>
      <c r="K16" s="88"/>
      <c r="L16" s="89"/>
    </row>
    <row r="17" spans="1:12" s="2" customFormat="1" ht="30" x14ac:dyDescent="0.25">
      <c r="A17" s="3" t="s">
        <v>0</v>
      </c>
      <c r="B17" s="4" t="s">
        <v>1</v>
      </c>
      <c r="C17" s="4" t="s">
        <v>15</v>
      </c>
      <c r="D17" s="4" t="s">
        <v>17</v>
      </c>
      <c r="E17" s="4" t="s">
        <v>18</v>
      </c>
      <c r="G17" s="90"/>
      <c r="H17" s="91"/>
      <c r="I17" s="91"/>
      <c r="J17" s="91"/>
      <c r="K17" s="91"/>
      <c r="L17" s="92"/>
    </row>
    <row r="18" spans="1:12" ht="15" customHeight="1" x14ac:dyDescent="0.25">
      <c r="A18" s="5">
        <v>43617</v>
      </c>
      <c r="B18" s="1">
        <v>100</v>
      </c>
      <c r="C18" s="1">
        <v>0</v>
      </c>
      <c r="D18" s="1">
        <v>200</v>
      </c>
      <c r="E18" s="1">
        <f>IF(((D18+C18))&lt;B18,(D18+C18),B18)</f>
        <v>100</v>
      </c>
      <c r="G18" s="90"/>
      <c r="H18" s="91"/>
      <c r="I18" s="91"/>
      <c r="J18" s="91"/>
      <c r="K18" s="91"/>
      <c r="L18" s="92"/>
    </row>
    <row r="19" spans="1:12" x14ac:dyDescent="0.25">
      <c r="A19" s="5">
        <v>43647</v>
      </c>
      <c r="B19" s="1">
        <v>150</v>
      </c>
      <c r="C19" s="1">
        <f>D18+C18-E18</f>
        <v>100</v>
      </c>
      <c r="D19" s="1">
        <v>100</v>
      </c>
      <c r="E19" s="1">
        <f>IF(((D19+C19))&lt;B19,(D19+C19),B19)</f>
        <v>150</v>
      </c>
      <c r="G19" s="90"/>
      <c r="H19" s="91"/>
      <c r="I19" s="91"/>
      <c r="J19" s="91"/>
      <c r="K19" s="91"/>
      <c r="L19" s="92"/>
    </row>
    <row r="20" spans="1:12" x14ac:dyDescent="0.25">
      <c r="A20" s="5">
        <v>43678</v>
      </c>
      <c r="B20" s="1">
        <v>200</v>
      </c>
      <c r="C20" s="1">
        <f>D19+C19-E19</f>
        <v>50</v>
      </c>
      <c r="D20" s="1">
        <v>250</v>
      </c>
      <c r="E20" s="1">
        <f>IF(((D20+C20))&lt;B20,(D20+C20),B20)</f>
        <v>200</v>
      </c>
      <c r="G20" s="90"/>
      <c r="H20" s="91"/>
      <c r="I20" s="91"/>
      <c r="J20" s="91"/>
      <c r="K20" s="91"/>
      <c r="L20" s="92"/>
    </row>
    <row r="21" spans="1:12" x14ac:dyDescent="0.25">
      <c r="A21" s="5">
        <v>43709</v>
      </c>
      <c r="B21" s="1">
        <v>200</v>
      </c>
      <c r="C21" s="1">
        <f>D20+C20-E20</f>
        <v>100</v>
      </c>
      <c r="D21" s="1">
        <v>100</v>
      </c>
      <c r="E21" s="1">
        <f>IF(((D21+C21))&lt;B21,(D21+C21),B21)</f>
        <v>200</v>
      </c>
      <c r="G21" s="90"/>
      <c r="H21" s="91"/>
      <c r="I21" s="91"/>
      <c r="J21" s="91"/>
      <c r="K21" s="91"/>
      <c r="L21" s="92"/>
    </row>
    <row r="22" spans="1:12" x14ac:dyDescent="0.25">
      <c r="G22" s="90"/>
      <c r="H22" s="91"/>
      <c r="I22" s="91"/>
      <c r="J22" s="91"/>
      <c r="K22" s="91"/>
      <c r="L22" s="92"/>
    </row>
    <row r="23" spans="1:12" x14ac:dyDescent="0.25">
      <c r="A23" t="s">
        <v>12</v>
      </c>
      <c r="C23" s="97" t="s">
        <v>22</v>
      </c>
      <c r="D23" s="97"/>
      <c r="E23" s="6">
        <f>-200*'Rate Summary'!C4</f>
        <v>-11.0494</v>
      </c>
      <c r="G23" s="90"/>
      <c r="H23" s="91"/>
      <c r="I23" s="91"/>
      <c r="J23" s="91"/>
      <c r="K23" s="91"/>
      <c r="L23" s="92"/>
    </row>
    <row r="24" spans="1:12" x14ac:dyDescent="0.25">
      <c r="A24" t="s">
        <v>13</v>
      </c>
      <c r="C24" s="97" t="s">
        <v>11</v>
      </c>
      <c r="D24" s="97"/>
      <c r="E24" s="6">
        <f>-200*'Rate Summary'!C6</f>
        <v>-28.414000000000001</v>
      </c>
      <c r="G24" s="90"/>
      <c r="H24" s="91"/>
      <c r="I24" s="91"/>
      <c r="J24" s="91"/>
      <c r="K24" s="91"/>
      <c r="L24" s="92"/>
    </row>
    <row r="25" spans="1:12" x14ac:dyDescent="0.25">
      <c r="G25" s="90"/>
      <c r="H25" s="91"/>
      <c r="I25" s="91"/>
      <c r="J25" s="91"/>
      <c r="K25" s="91"/>
      <c r="L25" s="92"/>
    </row>
    <row r="26" spans="1:12" ht="18.75" x14ac:dyDescent="0.25">
      <c r="A26" s="13" t="s">
        <v>14</v>
      </c>
      <c r="B26" s="14"/>
      <c r="C26" s="14"/>
      <c r="D26" s="14"/>
      <c r="E26" s="15">
        <f>E23+E24</f>
        <v>-39.4634</v>
      </c>
      <c r="G26" s="93"/>
      <c r="H26" s="94"/>
      <c r="I26" s="94"/>
      <c r="J26" s="94"/>
      <c r="K26" s="94"/>
      <c r="L26" s="95"/>
    </row>
    <row r="27" spans="1:12" x14ac:dyDescent="0.25">
      <c r="A27" s="5"/>
    </row>
    <row r="28" spans="1:12" x14ac:dyDescent="0.25">
      <c r="A28" s="5"/>
    </row>
  </sheetData>
  <mergeCells count="5">
    <mergeCell ref="G16:L26"/>
    <mergeCell ref="A9:E12"/>
    <mergeCell ref="C24:D24"/>
    <mergeCell ref="C23:D23"/>
    <mergeCell ref="C16:E16"/>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7"/>
  <sheetViews>
    <sheetView workbookViewId="0">
      <selection activeCell="E32" sqref="E32"/>
    </sheetView>
  </sheetViews>
  <sheetFormatPr defaultRowHeight="15" x14ac:dyDescent="0.25"/>
  <cols>
    <col min="1" max="1" width="19.140625" customWidth="1"/>
    <col min="2" max="2" width="23" style="1" customWidth="1"/>
    <col min="3" max="5" width="16.5703125" style="1" customWidth="1"/>
    <col min="12" max="12" width="1" customWidth="1"/>
  </cols>
  <sheetData>
    <row r="1" spans="1:12" ht="21" x14ac:dyDescent="0.35">
      <c r="A1" s="8" t="s">
        <v>3</v>
      </c>
    </row>
    <row r="2" spans="1:12" x14ac:dyDescent="0.25">
      <c r="A2" s="7" t="s">
        <v>4</v>
      </c>
    </row>
    <row r="4" spans="1:12" x14ac:dyDescent="0.25">
      <c r="A4" t="s">
        <v>5</v>
      </c>
    </row>
    <row r="5" spans="1:12" x14ac:dyDescent="0.25">
      <c r="A5" s="9" t="s">
        <v>6</v>
      </c>
      <c r="E5" s="1">
        <v>1800</v>
      </c>
    </row>
    <row r="6" spans="1:12" x14ac:dyDescent="0.25">
      <c r="A6" s="10" t="s">
        <v>7</v>
      </c>
      <c r="B6" s="11"/>
      <c r="C6" s="11"/>
      <c r="D6" s="11"/>
      <c r="E6" s="11">
        <v>1680</v>
      </c>
    </row>
    <row r="7" spans="1:12" x14ac:dyDescent="0.25">
      <c r="A7" s="12" t="s">
        <v>8</v>
      </c>
      <c r="E7" s="1">
        <f>E5-E6</f>
        <v>120</v>
      </c>
    </row>
    <row r="9" spans="1:12" x14ac:dyDescent="0.25">
      <c r="A9" s="96" t="s">
        <v>9</v>
      </c>
      <c r="B9" s="96"/>
      <c r="C9" s="96"/>
      <c r="D9" s="96"/>
      <c r="E9" s="96"/>
    </row>
    <row r="10" spans="1:12" x14ac:dyDescent="0.25">
      <c r="A10" s="96"/>
      <c r="B10" s="96"/>
      <c r="C10" s="96"/>
      <c r="D10" s="96"/>
      <c r="E10" s="96"/>
    </row>
    <row r="11" spans="1:12" x14ac:dyDescent="0.25">
      <c r="A11" s="96"/>
      <c r="B11" s="96"/>
      <c r="C11" s="96"/>
      <c r="D11" s="96"/>
      <c r="E11" s="96"/>
    </row>
    <row r="12" spans="1:12" x14ac:dyDescent="0.25">
      <c r="A12" s="96"/>
      <c r="B12" s="96"/>
      <c r="C12" s="96"/>
      <c r="D12" s="96"/>
      <c r="E12" s="96"/>
    </row>
    <row r="13" spans="1:12" s="16" customFormat="1" ht="18.75" x14ac:dyDescent="0.3">
      <c r="A13" s="13" t="s">
        <v>10</v>
      </c>
      <c r="B13" s="14"/>
      <c r="C13" s="14"/>
      <c r="D13" s="14"/>
      <c r="E13" s="15">
        <f>E7*0.17</f>
        <v>20.400000000000002</v>
      </c>
    </row>
    <row r="15" spans="1:12" ht="21" x14ac:dyDescent="0.35">
      <c r="A15" s="8" t="s">
        <v>2</v>
      </c>
    </row>
    <row r="16" spans="1:12" ht="18.75" customHeight="1" x14ac:dyDescent="0.25">
      <c r="C16" s="98" t="s">
        <v>16</v>
      </c>
      <c r="D16" s="98"/>
      <c r="E16" s="98"/>
      <c r="G16" s="87" t="s">
        <v>19</v>
      </c>
      <c r="H16" s="88"/>
      <c r="I16" s="88"/>
      <c r="J16" s="88"/>
      <c r="K16" s="88"/>
      <c r="L16" s="89"/>
    </row>
    <row r="17" spans="1:12" s="2" customFormat="1" ht="30" x14ac:dyDescent="0.25">
      <c r="A17" s="3" t="s">
        <v>0</v>
      </c>
      <c r="B17" s="4" t="s">
        <v>1</v>
      </c>
      <c r="C17" s="4" t="s">
        <v>15</v>
      </c>
      <c r="D17" s="4" t="s">
        <v>17</v>
      </c>
      <c r="E17" s="4" t="s">
        <v>18</v>
      </c>
      <c r="G17" s="90"/>
      <c r="H17" s="91"/>
      <c r="I17" s="91"/>
      <c r="J17" s="91"/>
      <c r="K17" s="91"/>
      <c r="L17" s="92"/>
    </row>
    <row r="18" spans="1:12" ht="15" customHeight="1" x14ac:dyDescent="0.25">
      <c r="A18" s="5">
        <v>43617</v>
      </c>
      <c r="B18" s="1">
        <v>100</v>
      </c>
      <c r="C18" s="1">
        <v>0</v>
      </c>
      <c r="D18" s="1">
        <v>200</v>
      </c>
      <c r="E18" s="1">
        <f t="shared" ref="E18:E29" si="0">IF(((D18+C18))&lt;B18,(D18+C18),B18)</f>
        <v>100</v>
      </c>
      <c r="G18" s="90"/>
      <c r="H18" s="91"/>
      <c r="I18" s="91"/>
      <c r="J18" s="91"/>
      <c r="K18" s="91"/>
      <c r="L18" s="92"/>
    </row>
    <row r="19" spans="1:12" x14ac:dyDescent="0.25">
      <c r="A19" s="5">
        <v>43647</v>
      </c>
      <c r="B19" s="1">
        <v>150</v>
      </c>
      <c r="C19" s="1">
        <f t="shared" ref="C19:C29" si="1">D18+C18-E18</f>
        <v>100</v>
      </c>
      <c r="D19" s="1">
        <v>100</v>
      </c>
      <c r="E19" s="1">
        <f t="shared" si="0"/>
        <v>150</v>
      </c>
      <c r="G19" s="90"/>
      <c r="H19" s="91"/>
      <c r="I19" s="91"/>
      <c r="J19" s="91"/>
      <c r="K19" s="91"/>
      <c r="L19" s="92"/>
    </row>
    <row r="20" spans="1:12" x14ac:dyDescent="0.25">
      <c r="A20" s="5">
        <v>43678</v>
      </c>
      <c r="B20" s="1">
        <v>200</v>
      </c>
      <c r="C20" s="1">
        <f t="shared" si="1"/>
        <v>50</v>
      </c>
      <c r="D20" s="1">
        <v>250</v>
      </c>
      <c r="E20" s="1">
        <f t="shared" si="0"/>
        <v>200</v>
      </c>
      <c r="G20" s="90"/>
      <c r="H20" s="91"/>
      <c r="I20" s="91"/>
      <c r="J20" s="91"/>
      <c r="K20" s="91"/>
      <c r="L20" s="92"/>
    </row>
    <row r="21" spans="1:12" x14ac:dyDescent="0.25">
      <c r="A21" s="5">
        <v>43709</v>
      </c>
      <c r="B21" s="1">
        <v>200</v>
      </c>
      <c r="C21" s="1">
        <f t="shared" si="1"/>
        <v>100</v>
      </c>
      <c r="D21" s="1">
        <v>100</v>
      </c>
      <c r="E21" s="1">
        <f t="shared" si="0"/>
        <v>200</v>
      </c>
      <c r="G21" s="90"/>
      <c r="H21" s="91"/>
      <c r="I21" s="91"/>
      <c r="J21" s="91"/>
      <c r="K21" s="91"/>
      <c r="L21" s="92"/>
    </row>
    <row r="22" spans="1:12" x14ac:dyDescent="0.25">
      <c r="A22" s="5">
        <v>43739</v>
      </c>
      <c r="B22" s="1">
        <v>100</v>
      </c>
      <c r="C22" s="1">
        <f t="shared" si="1"/>
        <v>0</v>
      </c>
      <c r="D22" s="1">
        <v>100</v>
      </c>
      <c r="E22" s="1">
        <f t="shared" si="0"/>
        <v>100</v>
      </c>
      <c r="G22" s="90"/>
      <c r="H22" s="91"/>
      <c r="I22" s="91"/>
      <c r="J22" s="91"/>
      <c r="K22" s="91"/>
      <c r="L22" s="92"/>
    </row>
    <row r="23" spans="1:12" x14ac:dyDescent="0.25">
      <c r="A23" s="5">
        <v>43770</v>
      </c>
      <c r="B23" s="1">
        <v>150</v>
      </c>
      <c r="C23" s="1">
        <f t="shared" si="1"/>
        <v>0</v>
      </c>
      <c r="D23" s="1">
        <v>175</v>
      </c>
      <c r="E23" s="1">
        <f t="shared" si="0"/>
        <v>150</v>
      </c>
      <c r="G23" s="90"/>
      <c r="H23" s="91"/>
      <c r="I23" s="91"/>
      <c r="J23" s="91"/>
      <c r="K23" s="91"/>
      <c r="L23" s="92"/>
    </row>
    <row r="24" spans="1:12" x14ac:dyDescent="0.25">
      <c r="A24" s="5">
        <v>43800</v>
      </c>
      <c r="B24" s="1">
        <v>200</v>
      </c>
      <c r="C24" s="1">
        <f t="shared" si="1"/>
        <v>25</v>
      </c>
      <c r="D24" s="1">
        <v>200</v>
      </c>
      <c r="E24" s="1">
        <f t="shared" si="0"/>
        <v>200</v>
      </c>
      <c r="G24" s="90"/>
      <c r="H24" s="91"/>
      <c r="I24" s="91"/>
      <c r="J24" s="91"/>
      <c r="K24" s="91"/>
      <c r="L24" s="92"/>
    </row>
    <row r="25" spans="1:12" x14ac:dyDescent="0.25">
      <c r="A25" s="5">
        <v>43831</v>
      </c>
      <c r="B25" s="1">
        <v>200</v>
      </c>
      <c r="C25" s="1">
        <f t="shared" si="1"/>
        <v>25</v>
      </c>
      <c r="D25" s="1">
        <v>200</v>
      </c>
      <c r="E25" s="1">
        <f t="shared" si="0"/>
        <v>200</v>
      </c>
      <c r="G25" s="90"/>
      <c r="H25" s="91"/>
      <c r="I25" s="91"/>
      <c r="J25" s="91"/>
      <c r="K25" s="91"/>
      <c r="L25" s="92"/>
    </row>
    <row r="26" spans="1:12" x14ac:dyDescent="0.25">
      <c r="A26" s="5">
        <v>43862</v>
      </c>
      <c r="B26" s="1">
        <v>225</v>
      </c>
      <c r="C26" s="1">
        <f t="shared" si="1"/>
        <v>25</v>
      </c>
      <c r="D26" s="1">
        <v>225</v>
      </c>
      <c r="E26" s="1">
        <f t="shared" si="0"/>
        <v>225</v>
      </c>
      <c r="G26" s="93"/>
      <c r="H26" s="94"/>
      <c r="I26" s="94"/>
      <c r="J26" s="94"/>
      <c r="K26" s="94"/>
      <c r="L26" s="95"/>
    </row>
    <row r="27" spans="1:12" x14ac:dyDescent="0.25">
      <c r="A27" s="5">
        <v>43891</v>
      </c>
      <c r="B27" s="1">
        <v>200</v>
      </c>
      <c r="C27" s="1">
        <f t="shared" si="1"/>
        <v>25</v>
      </c>
      <c r="D27" s="1">
        <v>200</v>
      </c>
      <c r="E27" s="1">
        <f t="shared" si="0"/>
        <v>200</v>
      </c>
    </row>
    <row r="28" spans="1:12" x14ac:dyDescent="0.25">
      <c r="A28" s="5">
        <v>43922</v>
      </c>
      <c r="B28" s="1">
        <v>150</v>
      </c>
      <c r="C28" s="1">
        <f t="shared" si="1"/>
        <v>25</v>
      </c>
      <c r="D28" s="1">
        <v>175</v>
      </c>
      <c r="E28" s="1">
        <f t="shared" si="0"/>
        <v>150</v>
      </c>
    </row>
    <row r="29" spans="1:12" x14ac:dyDescent="0.25">
      <c r="A29" s="5">
        <v>43952</v>
      </c>
      <c r="B29" s="1">
        <v>120</v>
      </c>
      <c r="C29" s="1">
        <f t="shared" si="1"/>
        <v>50</v>
      </c>
      <c r="D29" s="1">
        <v>150</v>
      </c>
      <c r="E29" s="1">
        <f t="shared" si="0"/>
        <v>120</v>
      </c>
    </row>
    <row r="31" spans="1:12" x14ac:dyDescent="0.25">
      <c r="A31" t="s">
        <v>12</v>
      </c>
      <c r="C31" s="97" t="s">
        <v>22</v>
      </c>
      <c r="D31" s="97"/>
      <c r="E31" s="6">
        <f>-120*0.02</f>
        <v>-2.4</v>
      </c>
    </row>
    <row r="32" spans="1:12" x14ac:dyDescent="0.25">
      <c r="A32" t="s">
        <v>13</v>
      </c>
      <c r="C32" s="97" t="s">
        <v>23</v>
      </c>
      <c r="D32" s="97"/>
      <c r="E32" s="6">
        <f>-120*0.144971</f>
        <v>-17.396519999999999</v>
      </c>
    </row>
    <row r="33" spans="1:5" x14ac:dyDescent="0.25">
      <c r="A33" t="s">
        <v>20</v>
      </c>
      <c r="C33" s="97" t="s">
        <v>21</v>
      </c>
      <c r="D33" s="97"/>
      <c r="E33" s="6">
        <f>80*-0.0455</f>
        <v>-3.6399999999999997</v>
      </c>
    </row>
    <row r="35" spans="1:5" ht="18.75" x14ac:dyDescent="0.25">
      <c r="A35" s="13" t="s">
        <v>14</v>
      </c>
      <c r="B35" s="14"/>
      <c r="C35" s="14"/>
      <c r="D35" s="14"/>
      <c r="E35" s="15">
        <f>E31+E32+E33</f>
        <v>-23.436519999999998</v>
      </c>
    </row>
    <row r="36" spans="1:5" x14ac:dyDescent="0.25">
      <c r="A36" s="5"/>
    </row>
    <row r="37" spans="1:5" x14ac:dyDescent="0.25">
      <c r="A37" s="5"/>
    </row>
  </sheetData>
  <mergeCells count="6">
    <mergeCell ref="C33:D33"/>
    <mergeCell ref="A9:E12"/>
    <mergeCell ref="C16:E16"/>
    <mergeCell ref="G16:L26"/>
    <mergeCell ref="C31:D31"/>
    <mergeCell ref="C32:D3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50"/>
  <sheetViews>
    <sheetView tabSelected="1" zoomScaleNormal="100" workbookViewId="0">
      <pane ySplit="3" topLeftCell="A4" activePane="bottomLeft" state="frozen"/>
      <selection pane="bottomLeft"/>
    </sheetView>
  </sheetViews>
  <sheetFormatPr defaultRowHeight="15" x14ac:dyDescent="0.25"/>
  <cols>
    <col min="1" max="1" width="8.7109375" customWidth="1"/>
    <col min="2" max="2" width="20.42578125" customWidth="1"/>
    <col min="3" max="11" width="14.85546875" customWidth="1"/>
    <col min="12" max="12" width="15.85546875" customWidth="1"/>
    <col min="13" max="16" width="14.85546875" customWidth="1"/>
    <col min="17" max="17" width="17.140625" customWidth="1"/>
  </cols>
  <sheetData>
    <row r="1" spans="1:17" ht="21.75" thickBot="1" x14ac:dyDescent="0.4">
      <c r="Q1" s="63">
        <v>45505</v>
      </c>
    </row>
    <row r="2" spans="1:17" ht="19.5" thickBot="1" x14ac:dyDescent="0.35">
      <c r="A2" s="117" t="s">
        <v>24</v>
      </c>
      <c r="B2" s="118"/>
      <c r="C2" s="118"/>
      <c r="D2" s="118"/>
      <c r="E2" s="118"/>
      <c r="F2" s="118"/>
      <c r="G2" s="118"/>
      <c r="H2" s="118"/>
      <c r="I2" s="118"/>
      <c r="J2" s="118"/>
      <c r="K2" s="118"/>
      <c r="L2" s="118"/>
      <c r="M2" s="118"/>
      <c r="N2" s="118"/>
      <c r="O2" s="118"/>
      <c r="P2" s="118"/>
      <c r="Q2" s="121"/>
    </row>
    <row r="3" spans="1:17" ht="103.5" thickBot="1" x14ac:dyDescent="0.3">
      <c r="A3" s="17"/>
      <c r="B3" s="18"/>
      <c r="C3" s="19" t="s">
        <v>25</v>
      </c>
      <c r="D3" s="20" t="s">
        <v>26</v>
      </c>
      <c r="E3" s="19" t="s">
        <v>27</v>
      </c>
      <c r="F3" s="19" t="s">
        <v>28</v>
      </c>
      <c r="G3" s="21" t="s">
        <v>29</v>
      </c>
      <c r="H3" s="19" t="s">
        <v>30</v>
      </c>
      <c r="I3" s="19" t="s">
        <v>31</v>
      </c>
      <c r="J3" s="19" t="s">
        <v>32</v>
      </c>
      <c r="K3" s="21" t="s">
        <v>33</v>
      </c>
      <c r="L3" s="19" t="s">
        <v>34</v>
      </c>
      <c r="M3" s="22" t="s">
        <v>35</v>
      </c>
      <c r="N3" s="19" t="s">
        <v>36</v>
      </c>
      <c r="O3" s="21" t="s">
        <v>37</v>
      </c>
      <c r="P3" s="19" t="s">
        <v>38</v>
      </c>
      <c r="Q3" s="19" t="s">
        <v>39</v>
      </c>
    </row>
    <row r="4" spans="1:17" x14ac:dyDescent="0.25">
      <c r="A4" s="73" t="s">
        <v>40</v>
      </c>
      <c r="B4" s="74" t="s">
        <v>41</v>
      </c>
      <c r="C4" s="23">
        <v>5.5247000000000004E-2</v>
      </c>
      <c r="D4" s="23">
        <v>6.0925000000000007E-2</v>
      </c>
      <c r="E4" s="23">
        <v>5.3370000000000008E-2</v>
      </c>
      <c r="F4" s="23">
        <v>5.6429000000000007E-2</v>
      </c>
      <c r="G4" s="23">
        <v>8.2580000000000015E-3</v>
      </c>
      <c r="H4" s="23">
        <v>8.7540000000000014E-3</v>
      </c>
      <c r="I4" s="23">
        <v>5.9230000000000003E-3</v>
      </c>
      <c r="J4" s="23">
        <v>6.0730000000000003E-3</v>
      </c>
      <c r="K4" s="23">
        <v>6.1980000000000004E-3</v>
      </c>
      <c r="L4" s="23">
        <v>6.2139999999999999E-3</v>
      </c>
      <c r="M4" s="23">
        <v>6.339E-3</v>
      </c>
      <c r="N4" s="23">
        <v>0.10362299999999999</v>
      </c>
      <c r="O4" s="23">
        <v>1.3212999999999999E-2</v>
      </c>
      <c r="P4" s="23">
        <v>1.289E-2</v>
      </c>
      <c r="Q4" s="23">
        <v>1.3684999999999999E-2</v>
      </c>
    </row>
    <row r="5" spans="1:17" ht="30" customHeight="1" x14ac:dyDescent="0.25">
      <c r="A5" s="134" t="s">
        <v>72</v>
      </c>
      <c r="B5" s="135"/>
      <c r="C5" s="71"/>
      <c r="D5" s="71"/>
      <c r="E5" s="71"/>
      <c r="F5" s="71"/>
      <c r="G5" s="71"/>
      <c r="H5" s="83">
        <v>5.8024000000000006E-2</v>
      </c>
      <c r="I5" s="83">
        <v>3.7183000000000001E-2</v>
      </c>
      <c r="J5" s="83">
        <v>3.7333000000000005E-2</v>
      </c>
      <c r="K5" s="71"/>
      <c r="L5" s="71"/>
      <c r="M5" s="71"/>
      <c r="N5" s="71"/>
      <c r="O5" s="71"/>
      <c r="P5" s="71"/>
      <c r="Q5" s="71"/>
    </row>
    <row r="6" spans="1:17" x14ac:dyDescent="0.25">
      <c r="A6" s="75"/>
      <c r="B6" s="76" t="s">
        <v>42</v>
      </c>
      <c r="C6" s="72">
        <v>0.14207</v>
      </c>
      <c r="D6" s="72">
        <v>0.11464400000000001</v>
      </c>
      <c r="E6" s="72">
        <v>0.14957600000000001</v>
      </c>
      <c r="F6" s="72">
        <v>7.4929000000000009E-2</v>
      </c>
      <c r="G6" s="72">
        <v>7.7044000000000001E-2</v>
      </c>
      <c r="H6" s="72">
        <v>7.7873000000000012E-2</v>
      </c>
      <c r="I6" s="72">
        <v>7.7057E-2</v>
      </c>
      <c r="J6" s="72">
        <v>2.9696E-2</v>
      </c>
      <c r="K6" s="72">
        <v>2.7807999999999999E-2</v>
      </c>
      <c r="L6" s="72">
        <v>3.1830000000000004E-2</v>
      </c>
      <c r="M6" s="72">
        <v>2.5626000000000003E-2</v>
      </c>
      <c r="N6" s="72">
        <v>0.127306</v>
      </c>
      <c r="O6" s="72">
        <v>6.9345000000000004E-2</v>
      </c>
      <c r="P6" s="72">
        <v>6.9345000000000004E-2</v>
      </c>
      <c r="Q6" s="72">
        <v>6.9345000000000004E-2</v>
      </c>
    </row>
    <row r="7" spans="1:17" ht="30" customHeight="1" thickBot="1" x14ac:dyDescent="0.3">
      <c r="A7" s="136" t="s">
        <v>72</v>
      </c>
      <c r="B7" s="137"/>
      <c r="C7" s="24"/>
      <c r="D7" s="24"/>
      <c r="E7" s="24"/>
      <c r="F7" s="24"/>
      <c r="G7" s="24"/>
      <c r="H7" s="84">
        <v>0.13039400000000001</v>
      </c>
      <c r="I7" s="84">
        <v>0.111737</v>
      </c>
      <c r="J7" s="84">
        <v>8.8872000000000007E-2</v>
      </c>
      <c r="K7" s="24"/>
      <c r="L7" s="24"/>
      <c r="M7" s="24"/>
      <c r="N7" s="24"/>
      <c r="O7" s="24"/>
      <c r="P7" s="24"/>
      <c r="Q7" s="24"/>
    </row>
    <row r="8" spans="1:17" x14ac:dyDescent="0.25">
      <c r="A8" s="77" t="s">
        <v>43</v>
      </c>
      <c r="B8" s="78" t="s">
        <v>44</v>
      </c>
      <c r="C8" s="79">
        <v>3.9211000000000003E-2</v>
      </c>
      <c r="D8" s="79">
        <v>3.0485999999999999E-2</v>
      </c>
      <c r="E8" s="79">
        <v>2.3373999999999999E-2</v>
      </c>
      <c r="F8" s="79">
        <v>5.6429000000000007E-2</v>
      </c>
      <c r="G8" s="79">
        <v>8.2580000000000015E-3</v>
      </c>
      <c r="H8" s="79">
        <v>1.3561999999999999E-2</v>
      </c>
      <c r="I8" s="79">
        <v>5.9230000000000003E-3</v>
      </c>
      <c r="J8" s="79">
        <v>6.0730000000000003E-3</v>
      </c>
      <c r="K8" s="79">
        <v>6.1980000000000004E-3</v>
      </c>
      <c r="L8" s="79">
        <v>6.2139999999999999E-3</v>
      </c>
      <c r="M8" s="79">
        <v>6.339E-3</v>
      </c>
      <c r="N8" s="79">
        <v>3.4698000000000007E-2</v>
      </c>
      <c r="O8" s="79">
        <v>1.3212999999999999E-2</v>
      </c>
      <c r="P8" s="79">
        <v>1.289E-2</v>
      </c>
      <c r="Q8" s="79">
        <v>1.3684999999999999E-2</v>
      </c>
    </row>
    <row r="9" spans="1:17" ht="30" customHeight="1" x14ac:dyDescent="0.25">
      <c r="A9" s="138" t="s">
        <v>72</v>
      </c>
      <c r="B9" s="139"/>
      <c r="C9" s="25"/>
      <c r="D9" s="25"/>
      <c r="E9" s="25"/>
      <c r="F9" s="25"/>
      <c r="G9" s="25"/>
      <c r="H9" s="85">
        <v>2.7458E-2</v>
      </c>
      <c r="I9" s="85">
        <v>1.5117000000000002E-2</v>
      </c>
      <c r="J9" s="85">
        <v>1.5267000000000001E-2</v>
      </c>
      <c r="K9" s="25"/>
      <c r="L9" s="25"/>
      <c r="M9" s="25"/>
      <c r="N9" s="25"/>
      <c r="O9" s="25"/>
      <c r="P9" s="25"/>
      <c r="Q9" s="25"/>
    </row>
    <row r="10" spans="1:17" x14ac:dyDescent="0.25">
      <c r="A10" s="80"/>
      <c r="B10" s="81" t="s">
        <v>42</v>
      </c>
      <c r="C10" s="82">
        <v>0.141931</v>
      </c>
      <c r="D10" s="82">
        <v>0.11589300000000001</v>
      </c>
      <c r="E10" s="82">
        <v>0.14208600000000002</v>
      </c>
      <c r="F10" s="82">
        <v>7.6371000000000008E-2</v>
      </c>
      <c r="G10" s="82">
        <v>7.8376000000000001E-2</v>
      </c>
      <c r="H10" s="82">
        <v>7.7715000000000006E-2</v>
      </c>
      <c r="I10" s="82">
        <v>7.7152999999999999E-2</v>
      </c>
      <c r="J10" s="82">
        <v>2.9978999999999999E-2</v>
      </c>
      <c r="K10" s="82">
        <v>2.8838000000000003E-2</v>
      </c>
      <c r="L10" s="82">
        <v>2.8282000000000002E-2</v>
      </c>
      <c r="M10" s="82">
        <v>2.6661999999999998E-2</v>
      </c>
      <c r="N10" s="82">
        <v>0.127529</v>
      </c>
      <c r="O10" s="82">
        <v>7.5167000000000012E-2</v>
      </c>
      <c r="P10" s="82">
        <v>7.5167000000000012E-2</v>
      </c>
      <c r="Q10" s="82">
        <v>7.5167000000000012E-2</v>
      </c>
    </row>
    <row r="11" spans="1:17" ht="30" customHeight="1" thickBot="1" x14ac:dyDescent="0.3">
      <c r="A11" s="140" t="s">
        <v>72</v>
      </c>
      <c r="B11" s="141"/>
      <c r="C11" s="26"/>
      <c r="D11" s="26"/>
      <c r="E11" s="26"/>
      <c r="F11" s="26"/>
      <c r="G11" s="26"/>
      <c r="H11" s="86">
        <v>0.13089700000000001</v>
      </c>
      <c r="I11" s="86">
        <v>0.112233</v>
      </c>
      <c r="J11" s="86">
        <v>9.1633999999999993E-2</v>
      </c>
      <c r="K11" s="26"/>
      <c r="L11" s="26"/>
      <c r="M11" s="26"/>
      <c r="N11" s="26"/>
      <c r="O11" s="26"/>
      <c r="P11" s="26"/>
      <c r="Q11" s="26"/>
    </row>
    <row r="12" spans="1:17" ht="21" customHeight="1" x14ac:dyDescent="0.25">
      <c r="A12" s="122" t="s">
        <v>45</v>
      </c>
      <c r="B12" s="123"/>
      <c r="C12" s="124"/>
      <c r="D12" s="27"/>
      <c r="E12" s="27"/>
      <c r="F12" s="27"/>
      <c r="G12" s="27"/>
      <c r="H12" s="27"/>
      <c r="I12" s="27"/>
      <c r="J12" s="27"/>
      <c r="K12" s="27"/>
      <c r="L12" s="27"/>
      <c r="M12" s="27"/>
      <c r="N12" s="27"/>
      <c r="O12" s="27"/>
      <c r="P12" s="27"/>
      <c r="Q12" s="27"/>
    </row>
    <row r="13" spans="1:17" x14ac:dyDescent="0.25">
      <c r="A13" s="125" t="s">
        <v>66</v>
      </c>
      <c r="B13" s="126"/>
      <c r="C13" s="127"/>
      <c r="D13" s="28"/>
      <c r="E13" s="28"/>
      <c r="F13" s="28"/>
      <c r="G13" s="28"/>
      <c r="H13" s="28"/>
      <c r="I13" s="28"/>
      <c r="J13" s="28"/>
      <c r="K13" s="28"/>
      <c r="L13" s="28"/>
      <c r="M13" s="28"/>
      <c r="N13" s="28"/>
      <c r="O13" s="28"/>
      <c r="P13" s="28"/>
      <c r="Q13" s="28"/>
    </row>
    <row r="14" spans="1:17" x14ac:dyDescent="0.25">
      <c r="A14" s="128" t="s">
        <v>46</v>
      </c>
      <c r="B14" s="129"/>
      <c r="C14" s="130"/>
      <c r="D14" s="28"/>
      <c r="E14" s="28"/>
      <c r="F14" s="28"/>
      <c r="G14" s="28"/>
      <c r="H14" s="28"/>
      <c r="I14" s="28"/>
      <c r="J14" s="28"/>
      <c r="K14" s="28"/>
      <c r="L14" s="28"/>
      <c r="M14" s="28"/>
      <c r="N14" s="28"/>
      <c r="O14" s="28"/>
      <c r="P14" s="28"/>
      <c r="Q14" s="28"/>
    </row>
    <row r="15" spans="1:17" ht="15.75" thickBot="1" x14ac:dyDescent="0.3">
      <c r="A15" s="131" t="s">
        <v>47</v>
      </c>
      <c r="B15" s="132"/>
      <c r="C15" s="133"/>
      <c r="D15" s="28"/>
      <c r="E15" s="28"/>
      <c r="F15" s="28"/>
      <c r="G15" s="28"/>
      <c r="H15" s="28"/>
      <c r="I15" s="28"/>
      <c r="J15" s="28"/>
      <c r="K15" s="28"/>
      <c r="L15" s="28"/>
      <c r="M15" s="28"/>
      <c r="N15" s="28"/>
      <c r="O15" s="28"/>
      <c r="P15" s="28"/>
      <c r="Q15" s="28"/>
    </row>
    <row r="16" spans="1:17" ht="19.5" thickBot="1" x14ac:dyDescent="0.35">
      <c r="A16" s="117" t="s">
        <v>48</v>
      </c>
      <c r="B16" s="118"/>
      <c r="C16" s="118"/>
      <c r="D16" s="118"/>
      <c r="E16" s="118"/>
      <c r="F16" s="118"/>
      <c r="G16" s="118"/>
      <c r="H16" s="119"/>
      <c r="I16" s="118"/>
      <c r="J16" s="119"/>
      <c r="K16" s="119"/>
      <c r="L16" s="119"/>
      <c r="M16" s="119"/>
      <c r="N16" s="119"/>
      <c r="O16" s="119"/>
      <c r="P16" s="119"/>
      <c r="Q16" s="120"/>
    </row>
    <row r="17" spans="1:17" ht="103.5" thickBot="1" x14ac:dyDescent="0.3">
      <c r="A17" s="17" t="s">
        <v>73</v>
      </c>
      <c r="B17" s="18">
        <v>1</v>
      </c>
      <c r="C17" s="19" t="s">
        <v>25</v>
      </c>
      <c r="D17" s="20" t="s">
        <v>26</v>
      </c>
      <c r="E17" s="19" t="s">
        <v>27</v>
      </c>
      <c r="F17" s="19" t="s">
        <v>28</v>
      </c>
      <c r="G17" s="21" t="s">
        <v>29</v>
      </c>
      <c r="H17" s="19" t="s">
        <v>30</v>
      </c>
      <c r="I17" s="19" t="s">
        <v>31</v>
      </c>
      <c r="J17" s="19" t="s">
        <v>32</v>
      </c>
      <c r="K17" s="21" t="s">
        <v>33</v>
      </c>
      <c r="L17" s="19" t="s">
        <v>34</v>
      </c>
      <c r="M17" s="22" t="s">
        <v>35</v>
      </c>
      <c r="N17" s="19" t="s">
        <v>36</v>
      </c>
      <c r="O17" s="21" t="s">
        <v>37</v>
      </c>
      <c r="P17" s="19" t="s">
        <v>38</v>
      </c>
      <c r="Q17" s="19" t="s">
        <v>39</v>
      </c>
    </row>
    <row r="18" spans="1:17" s="32" customFormat="1" ht="30" customHeight="1" x14ac:dyDescent="0.25">
      <c r="A18" s="109" t="s">
        <v>49</v>
      </c>
      <c r="B18" s="110"/>
      <c r="C18" s="29">
        <v>4.938E-2</v>
      </c>
      <c r="D18" s="30">
        <v>5.5828000000000003E-2</v>
      </c>
      <c r="E18" s="30">
        <v>4.657E-2</v>
      </c>
      <c r="F18" s="30">
        <v>5.0159000000000002E-2</v>
      </c>
      <c r="G18" s="29">
        <v>1.9880000000000002E-3</v>
      </c>
      <c r="H18" s="30">
        <v>3.0980000000000001E-3</v>
      </c>
      <c r="I18" s="31">
        <v>0</v>
      </c>
      <c r="J18" s="31">
        <v>0</v>
      </c>
      <c r="K18" s="31">
        <v>0</v>
      </c>
      <c r="L18" s="31">
        <v>0</v>
      </c>
      <c r="M18" s="31">
        <v>0</v>
      </c>
      <c r="N18" s="31">
        <v>9.8586999999999994E-2</v>
      </c>
      <c r="O18" s="31">
        <v>6.9430000000000004E-3</v>
      </c>
      <c r="P18" s="31">
        <v>7.0790000000000002E-3</v>
      </c>
      <c r="Q18" s="31">
        <v>7.4149999999999997E-3</v>
      </c>
    </row>
    <row r="19" spans="1:17" x14ac:dyDescent="0.25">
      <c r="A19" s="33" t="s">
        <v>50</v>
      </c>
      <c r="B19" s="34"/>
      <c r="C19" s="35">
        <v>4.8028000000000001E-2</v>
      </c>
      <c r="D19" s="35">
        <v>5.4193999999999999E-2</v>
      </c>
      <c r="E19" s="37" t="s">
        <v>51</v>
      </c>
      <c r="F19" s="37" t="s">
        <v>51</v>
      </c>
      <c r="G19" s="37" t="s">
        <v>51</v>
      </c>
      <c r="H19" s="37" t="s">
        <v>51</v>
      </c>
      <c r="I19" s="37" t="s">
        <v>51</v>
      </c>
      <c r="J19" s="37" t="s">
        <v>51</v>
      </c>
      <c r="K19" s="37" t="s">
        <v>51</v>
      </c>
      <c r="L19" s="37" t="s">
        <v>51</v>
      </c>
      <c r="M19" s="37" t="s">
        <v>51</v>
      </c>
      <c r="N19" s="37" t="s">
        <v>51</v>
      </c>
      <c r="O19" s="37" t="s">
        <v>51</v>
      </c>
      <c r="P19" s="37" t="s">
        <v>51</v>
      </c>
      <c r="Q19" s="37" t="s">
        <v>51</v>
      </c>
    </row>
    <row r="20" spans="1:17" x14ac:dyDescent="0.25">
      <c r="A20" s="33" t="s">
        <v>52</v>
      </c>
      <c r="B20" s="38"/>
      <c r="C20" s="35">
        <v>5.1848999999999999E-2</v>
      </c>
      <c r="D20" s="36">
        <v>5.9094000000000001E-2</v>
      </c>
      <c r="E20" s="37" t="s">
        <v>51</v>
      </c>
      <c r="F20" s="37" t="s">
        <v>51</v>
      </c>
      <c r="G20" s="37" t="s">
        <v>51</v>
      </c>
      <c r="H20" s="37" t="s">
        <v>51</v>
      </c>
      <c r="I20" s="37" t="s">
        <v>51</v>
      </c>
      <c r="J20" s="37" t="s">
        <v>51</v>
      </c>
      <c r="K20" s="37" t="s">
        <v>51</v>
      </c>
      <c r="L20" s="37" t="s">
        <v>51</v>
      </c>
      <c r="M20" s="37" t="s">
        <v>51</v>
      </c>
      <c r="N20" s="37" t="s">
        <v>51</v>
      </c>
      <c r="O20" s="37" t="s">
        <v>51</v>
      </c>
      <c r="P20" s="37" t="s">
        <v>51</v>
      </c>
      <c r="Q20" s="37" t="s">
        <v>51</v>
      </c>
    </row>
    <row r="21" spans="1:17" x14ac:dyDescent="0.25">
      <c r="A21" s="33" t="s">
        <v>53</v>
      </c>
      <c r="B21" s="38"/>
      <c r="C21" s="37" t="s">
        <v>51</v>
      </c>
      <c r="D21" s="37" t="s">
        <v>51</v>
      </c>
      <c r="E21" s="35">
        <v>7.9370999999999997E-2</v>
      </c>
      <c r="F21" s="37" t="s">
        <v>51</v>
      </c>
      <c r="G21" s="37" t="s">
        <v>51</v>
      </c>
      <c r="H21" s="37" t="s">
        <v>51</v>
      </c>
      <c r="I21" s="39">
        <v>0</v>
      </c>
      <c r="J21" s="39">
        <v>0</v>
      </c>
      <c r="K21" s="39">
        <v>0</v>
      </c>
      <c r="L21" s="37" t="s">
        <v>51</v>
      </c>
      <c r="M21" s="37" t="s">
        <v>51</v>
      </c>
      <c r="N21" s="37" t="s">
        <v>51</v>
      </c>
      <c r="O21" s="37" t="s">
        <v>51</v>
      </c>
      <c r="P21" s="37" t="s">
        <v>51</v>
      </c>
      <c r="Q21" s="37" t="s">
        <v>51</v>
      </c>
    </row>
    <row r="22" spans="1:17" x14ac:dyDescent="0.25">
      <c r="A22" s="33" t="s">
        <v>54</v>
      </c>
      <c r="B22" s="38"/>
      <c r="C22" s="37" t="s">
        <v>51</v>
      </c>
      <c r="D22" s="37" t="s">
        <v>51</v>
      </c>
      <c r="E22" s="35">
        <v>1.6573999999999998E-2</v>
      </c>
      <c r="F22" s="37" t="s">
        <v>51</v>
      </c>
      <c r="G22" s="37" t="s">
        <v>51</v>
      </c>
      <c r="H22" s="37" t="s">
        <v>51</v>
      </c>
      <c r="I22" s="39">
        <v>0</v>
      </c>
      <c r="J22" s="39">
        <v>0</v>
      </c>
      <c r="K22" s="39">
        <v>0</v>
      </c>
      <c r="L22" s="37" t="s">
        <v>51</v>
      </c>
      <c r="M22" s="37" t="s">
        <v>51</v>
      </c>
      <c r="N22" s="37" t="s">
        <v>51</v>
      </c>
      <c r="O22" s="37" t="s">
        <v>51</v>
      </c>
      <c r="P22" s="37" t="s">
        <v>51</v>
      </c>
      <c r="Q22" s="37" t="s">
        <v>51</v>
      </c>
    </row>
    <row r="23" spans="1:17" x14ac:dyDescent="0.25">
      <c r="A23" s="115" t="s">
        <v>68</v>
      </c>
      <c r="B23" s="116"/>
      <c r="C23" s="68" t="s">
        <v>51</v>
      </c>
      <c r="D23" s="68" t="s">
        <v>51</v>
      </c>
      <c r="E23" s="69" t="s">
        <v>51</v>
      </c>
      <c r="F23" s="68" t="s">
        <v>51</v>
      </c>
      <c r="G23" s="68" t="s">
        <v>51</v>
      </c>
      <c r="H23" s="69">
        <v>4.9270000000000001E-2</v>
      </c>
      <c r="I23" s="70">
        <v>3.1260000000000003E-2</v>
      </c>
      <c r="J23" s="70">
        <v>3.1260000000000003E-2</v>
      </c>
      <c r="K23" s="70" t="s">
        <v>51</v>
      </c>
      <c r="L23" s="70" t="s">
        <v>51</v>
      </c>
      <c r="M23" s="70" t="s">
        <v>51</v>
      </c>
      <c r="N23" s="70" t="s">
        <v>51</v>
      </c>
      <c r="O23" s="70" t="s">
        <v>51</v>
      </c>
      <c r="P23" s="70" t="s">
        <v>51</v>
      </c>
      <c r="Q23" s="70" t="s">
        <v>51</v>
      </c>
    </row>
    <row r="24" spans="1:17" s="32" customFormat="1" ht="30" customHeight="1" x14ac:dyDescent="0.25">
      <c r="A24" s="111" t="s">
        <v>55</v>
      </c>
      <c r="B24" s="112"/>
      <c r="C24" s="40">
        <v>3.3343999999999999E-2</v>
      </c>
      <c r="D24" s="66">
        <v>2.5388999999999998E-2</v>
      </c>
      <c r="E24" s="66">
        <v>1.6573999999999998E-2</v>
      </c>
      <c r="F24" s="66">
        <v>5.0159000000000002E-2</v>
      </c>
      <c r="G24" s="66">
        <v>1.9880000000000002E-3</v>
      </c>
      <c r="H24" s="40">
        <v>7.9059999999999998E-3</v>
      </c>
      <c r="I24" s="41">
        <v>0</v>
      </c>
      <c r="J24" s="41">
        <v>0</v>
      </c>
      <c r="K24" s="41">
        <v>0</v>
      </c>
      <c r="L24" s="41">
        <v>0</v>
      </c>
      <c r="M24" s="41">
        <v>0</v>
      </c>
      <c r="N24" s="41">
        <v>2.9662000000000001E-2</v>
      </c>
      <c r="O24" s="41">
        <v>6.9430000000000004E-3</v>
      </c>
      <c r="P24" s="41">
        <v>7.0790000000000002E-3</v>
      </c>
      <c r="Q24" s="41">
        <v>7.4149999999999997E-3</v>
      </c>
    </row>
    <row r="25" spans="1:17" x14ac:dyDescent="0.25">
      <c r="A25" s="33" t="s">
        <v>50</v>
      </c>
      <c r="B25" s="42"/>
      <c r="C25" s="36">
        <v>3.3343999999999999E-2</v>
      </c>
      <c r="D25" s="36">
        <v>3.5319999999999997E-2</v>
      </c>
      <c r="E25" s="37" t="s">
        <v>51</v>
      </c>
      <c r="F25" s="37" t="s">
        <v>51</v>
      </c>
      <c r="G25" s="37" t="s">
        <v>51</v>
      </c>
      <c r="H25" s="37" t="s">
        <v>51</v>
      </c>
      <c r="I25" s="37" t="s">
        <v>51</v>
      </c>
      <c r="J25" s="37" t="s">
        <v>51</v>
      </c>
      <c r="K25" s="37" t="s">
        <v>51</v>
      </c>
      <c r="L25" s="37" t="s">
        <v>51</v>
      </c>
      <c r="M25" s="37" t="s">
        <v>51</v>
      </c>
      <c r="N25" s="37" t="s">
        <v>51</v>
      </c>
      <c r="O25" s="37" t="s">
        <v>51</v>
      </c>
      <c r="P25" s="37" t="s">
        <v>51</v>
      </c>
      <c r="Q25" s="37" t="s">
        <v>51</v>
      </c>
    </row>
    <row r="26" spans="1:17" x14ac:dyDescent="0.25">
      <c r="A26" s="33" t="s">
        <v>52</v>
      </c>
      <c r="B26" s="42"/>
      <c r="C26" s="36">
        <v>3.3343999999999999E-2</v>
      </c>
      <c r="D26" s="35">
        <v>1.772E-2</v>
      </c>
      <c r="E26" s="37" t="s">
        <v>51</v>
      </c>
      <c r="F26" s="37" t="s">
        <v>51</v>
      </c>
      <c r="G26" s="37" t="s">
        <v>51</v>
      </c>
      <c r="H26" s="37" t="s">
        <v>51</v>
      </c>
      <c r="I26" s="37" t="s">
        <v>51</v>
      </c>
      <c r="J26" s="37" t="s">
        <v>51</v>
      </c>
      <c r="K26" s="37" t="s">
        <v>51</v>
      </c>
      <c r="L26" s="37" t="s">
        <v>51</v>
      </c>
      <c r="M26" s="37" t="s">
        <v>51</v>
      </c>
      <c r="N26" s="37" t="s">
        <v>51</v>
      </c>
      <c r="O26" s="37" t="s">
        <v>51</v>
      </c>
      <c r="P26" s="37" t="s">
        <v>51</v>
      </c>
      <c r="Q26" s="37" t="s">
        <v>51</v>
      </c>
    </row>
    <row r="27" spans="1:17" x14ac:dyDescent="0.25">
      <c r="A27" s="33" t="s">
        <v>56</v>
      </c>
      <c r="B27" s="42"/>
      <c r="C27" s="37" t="s">
        <v>51</v>
      </c>
      <c r="D27" s="37" t="s">
        <v>51</v>
      </c>
      <c r="E27" s="35">
        <v>1.6573999999999998E-2</v>
      </c>
      <c r="F27" s="37" t="s">
        <v>51</v>
      </c>
      <c r="G27" s="37" t="s">
        <v>51</v>
      </c>
      <c r="H27" s="37" t="s">
        <v>51</v>
      </c>
      <c r="I27" s="39">
        <v>0</v>
      </c>
      <c r="J27" s="39">
        <v>0</v>
      </c>
      <c r="K27" s="39">
        <v>0</v>
      </c>
      <c r="L27" s="37" t="s">
        <v>51</v>
      </c>
      <c r="M27" s="37" t="s">
        <v>51</v>
      </c>
      <c r="N27" s="37" t="s">
        <v>51</v>
      </c>
      <c r="O27" s="37" t="s">
        <v>51</v>
      </c>
      <c r="P27" s="37" t="s">
        <v>51</v>
      </c>
      <c r="Q27" s="37" t="s">
        <v>51</v>
      </c>
    </row>
    <row r="28" spans="1:17" x14ac:dyDescent="0.25">
      <c r="A28" s="33" t="s">
        <v>57</v>
      </c>
      <c r="B28" s="42"/>
      <c r="C28" s="37" t="s">
        <v>51</v>
      </c>
      <c r="D28" s="37" t="s">
        <v>51</v>
      </c>
      <c r="E28" s="35">
        <v>1.6573999999999998E-2</v>
      </c>
      <c r="F28" s="37" t="s">
        <v>51</v>
      </c>
      <c r="G28" s="37" t="s">
        <v>51</v>
      </c>
      <c r="H28" s="37" t="s">
        <v>51</v>
      </c>
      <c r="I28" s="39">
        <v>0</v>
      </c>
      <c r="J28" s="39">
        <v>0</v>
      </c>
      <c r="K28" s="39">
        <v>0</v>
      </c>
      <c r="L28" s="37" t="s">
        <v>51</v>
      </c>
      <c r="M28" s="37" t="s">
        <v>51</v>
      </c>
      <c r="N28" s="37" t="s">
        <v>51</v>
      </c>
      <c r="O28" s="37" t="s">
        <v>51</v>
      </c>
      <c r="P28" s="37" t="s">
        <v>51</v>
      </c>
      <c r="Q28" s="37" t="s">
        <v>51</v>
      </c>
    </row>
    <row r="29" spans="1:17" x14ac:dyDescent="0.25">
      <c r="A29" s="111" t="s">
        <v>69</v>
      </c>
      <c r="B29" s="112"/>
      <c r="C29" s="40" t="s">
        <v>51</v>
      </c>
      <c r="D29" s="66" t="s">
        <v>51</v>
      </c>
      <c r="E29" s="40" t="s">
        <v>51</v>
      </c>
      <c r="F29" s="40" t="s">
        <v>51</v>
      </c>
      <c r="G29" s="66" t="s">
        <v>51</v>
      </c>
      <c r="H29" s="40">
        <v>1.3896E-2</v>
      </c>
      <c r="I29" s="41">
        <v>9.1940000000000008E-3</v>
      </c>
      <c r="J29" s="41">
        <v>9.1940000000000008E-3</v>
      </c>
      <c r="K29" s="41" t="s">
        <v>51</v>
      </c>
      <c r="L29" s="41" t="s">
        <v>51</v>
      </c>
      <c r="M29" s="41" t="s">
        <v>51</v>
      </c>
      <c r="N29" s="41" t="s">
        <v>51</v>
      </c>
      <c r="O29" s="41" t="s">
        <v>51</v>
      </c>
      <c r="P29" s="41" t="s">
        <v>51</v>
      </c>
      <c r="Q29" s="41" t="s">
        <v>51</v>
      </c>
    </row>
    <row r="30" spans="1:17" x14ac:dyDescent="0.25">
      <c r="A30" s="113" t="s">
        <v>58</v>
      </c>
      <c r="B30" s="114"/>
      <c r="C30" s="55">
        <v>2.4000000000000001E-5</v>
      </c>
      <c r="D30" s="44">
        <v>2.4000000000000001E-5</v>
      </c>
      <c r="E30" s="44">
        <v>2.4000000000000001E-5</v>
      </c>
      <c r="F30" s="55">
        <v>2.4000000000000001E-5</v>
      </c>
      <c r="G30" s="44">
        <v>2.4000000000000001E-5</v>
      </c>
      <c r="H30" s="44">
        <v>2.4000000000000001E-5</v>
      </c>
      <c r="I30" s="44">
        <v>2.4000000000000001E-5</v>
      </c>
      <c r="J30" s="44">
        <v>2.4000000000000001E-5</v>
      </c>
      <c r="K30" s="55">
        <v>2.4000000000000001E-5</v>
      </c>
      <c r="L30" s="55">
        <v>2.3E-5</v>
      </c>
      <c r="M30" s="55">
        <v>2.3E-5</v>
      </c>
      <c r="N30" s="44">
        <v>2.4000000000000001E-5</v>
      </c>
      <c r="O30" s="44">
        <v>2.4000000000000001E-5</v>
      </c>
      <c r="P30" s="44">
        <v>2.4000000000000001E-5</v>
      </c>
      <c r="Q30" s="44">
        <v>2.4000000000000001E-5</v>
      </c>
    </row>
    <row r="31" spans="1:17" x14ac:dyDescent="0.25">
      <c r="A31" s="113" t="s">
        <v>59</v>
      </c>
      <c r="B31" s="114"/>
      <c r="C31" s="55">
        <v>5.7000000000000003E-5</v>
      </c>
      <c r="D31" s="44">
        <v>5.7000000000000003E-5</v>
      </c>
      <c r="E31" s="44">
        <v>5.7000000000000003E-5</v>
      </c>
      <c r="F31" s="44">
        <v>5.7000000000000003E-5</v>
      </c>
      <c r="G31" s="44">
        <v>5.7000000000000003E-5</v>
      </c>
      <c r="H31" s="44">
        <v>5.7000000000000003E-5</v>
      </c>
      <c r="I31" s="44">
        <v>5.7000000000000003E-5</v>
      </c>
      <c r="J31" s="44">
        <v>5.7000000000000003E-5</v>
      </c>
      <c r="K31" s="44">
        <v>5.7000000000000003E-5</v>
      </c>
      <c r="L31" s="44">
        <v>5.7000000000000003E-5</v>
      </c>
      <c r="M31" s="44">
        <v>5.7000000000000003E-5</v>
      </c>
      <c r="N31" s="44">
        <v>5.7000000000000003E-5</v>
      </c>
      <c r="O31" s="44">
        <v>5.7000000000000003E-5</v>
      </c>
      <c r="P31" s="44">
        <v>5.7000000000000003E-5</v>
      </c>
      <c r="Q31" s="44">
        <v>5.7000000000000003E-5</v>
      </c>
    </row>
    <row r="32" spans="1:17" x14ac:dyDescent="0.25">
      <c r="A32" s="113" t="s">
        <v>60</v>
      </c>
      <c r="B32" s="114"/>
      <c r="C32" s="58">
        <v>6.1890000000000001E-3</v>
      </c>
      <c r="D32" s="59">
        <v>6.1890000000000001E-3</v>
      </c>
      <c r="E32" s="59">
        <v>6.1890000000000001E-3</v>
      </c>
      <c r="F32" s="59">
        <v>6.1890000000000001E-3</v>
      </c>
      <c r="G32" s="59">
        <v>6.1890000000000001E-3</v>
      </c>
      <c r="H32" s="59">
        <v>6.1890000000000001E-3</v>
      </c>
      <c r="I32" s="59">
        <v>6.1890000000000001E-3</v>
      </c>
      <c r="J32" s="59">
        <v>6.1890000000000001E-3</v>
      </c>
      <c r="K32" s="59">
        <v>6.1890000000000001E-3</v>
      </c>
      <c r="L32" s="59">
        <v>6.1890000000000001E-3</v>
      </c>
      <c r="M32" s="59">
        <v>6.1890000000000001E-3</v>
      </c>
      <c r="N32" s="59">
        <v>6.1890000000000001E-3</v>
      </c>
      <c r="O32" s="59">
        <v>6.1890000000000001E-3</v>
      </c>
      <c r="P32" s="59">
        <v>6.1890000000000001E-3</v>
      </c>
      <c r="Q32" s="59">
        <v>6.1890000000000001E-3</v>
      </c>
    </row>
    <row r="33" spans="1:17" x14ac:dyDescent="0.25">
      <c r="A33" s="113" t="s">
        <v>61</v>
      </c>
      <c r="B33" s="114"/>
      <c r="C33" s="54">
        <v>-1.853E-3</v>
      </c>
      <c r="D33" s="54">
        <v>-2.6229999999999999E-3</v>
      </c>
      <c r="E33" s="54">
        <v>-1.7390000000000001E-3</v>
      </c>
      <c r="F33" s="54">
        <v>0</v>
      </c>
      <c r="G33" s="54">
        <v>0</v>
      </c>
      <c r="H33" s="54">
        <v>-6.1399999999999996E-4</v>
      </c>
      <c r="I33" s="54">
        <v>-3.4699999999999998E-4</v>
      </c>
      <c r="J33" s="53">
        <v>-3.4699999999999998E-4</v>
      </c>
      <c r="K33" s="54">
        <v>-2.22E-4</v>
      </c>
      <c r="L33" s="54">
        <v>-2.05E-4</v>
      </c>
      <c r="M33" s="54">
        <v>-8.0000000000000007E-5</v>
      </c>
      <c r="N33" s="54">
        <v>-1.2340000000000001E-3</v>
      </c>
      <c r="O33" s="54">
        <v>0</v>
      </c>
      <c r="P33" s="54">
        <v>-4.5899999999999999E-4</v>
      </c>
      <c r="Q33" s="54">
        <v>0</v>
      </c>
    </row>
    <row r="34" spans="1:17" x14ac:dyDescent="0.25">
      <c r="A34" s="64" t="s">
        <v>67</v>
      </c>
      <c r="B34" s="65"/>
      <c r="C34" s="54">
        <v>1.4499999999999999E-3</v>
      </c>
      <c r="D34" s="54">
        <v>1.4499999999999999E-3</v>
      </c>
      <c r="E34" s="54">
        <v>2.2690000000000002E-3</v>
      </c>
      <c r="F34" s="54">
        <v>0</v>
      </c>
      <c r="G34" s="54">
        <v>0</v>
      </c>
      <c r="H34" s="54">
        <v>0</v>
      </c>
      <c r="I34" s="54">
        <v>0</v>
      </c>
      <c r="J34" s="53">
        <v>0</v>
      </c>
      <c r="K34" s="54">
        <v>0</v>
      </c>
      <c r="L34" s="54">
        <v>0</v>
      </c>
      <c r="M34" s="54">
        <v>0</v>
      </c>
      <c r="N34" s="54">
        <v>0</v>
      </c>
      <c r="O34" s="54">
        <v>0</v>
      </c>
      <c r="P34" s="54">
        <v>0</v>
      </c>
      <c r="Q34" s="54">
        <v>0</v>
      </c>
    </row>
    <row r="35" spans="1:17" x14ac:dyDescent="0.25">
      <c r="A35" s="45" t="s">
        <v>62</v>
      </c>
      <c r="B35" s="46"/>
      <c r="C35" s="43">
        <v>0</v>
      </c>
      <c r="D35" s="43">
        <v>0</v>
      </c>
      <c r="E35" s="43">
        <v>0</v>
      </c>
      <c r="F35" s="43">
        <v>0</v>
      </c>
      <c r="G35" s="43">
        <v>0</v>
      </c>
      <c r="H35" s="43">
        <v>0</v>
      </c>
      <c r="I35" s="43">
        <v>0</v>
      </c>
      <c r="J35" s="54">
        <v>1.4999999999999999E-4</v>
      </c>
      <c r="K35" s="43">
        <v>1.4999999999999999E-4</v>
      </c>
      <c r="L35" s="43">
        <v>1.4999999999999999E-4</v>
      </c>
      <c r="M35" s="43">
        <v>1.4999999999999999E-4</v>
      </c>
      <c r="N35" s="43">
        <v>0</v>
      </c>
      <c r="O35" s="43">
        <v>0</v>
      </c>
      <c r="P35" s="43">
        <v>0</v>
      </c>
      <c r="Q35" s="43">
        <v>0</v>
      </c>
    </row>
    <row r="36" spans="1:17" s="32" customFormat="1" ht="30" customHeight="1" x14ac:dyDescent="0.25">
      <c r="A36" s="99" t="s">
        <v>63</v>
      </c>
      <c r="B36" s="100"/>
      <c r="C36" s="67">
        <v>0.144479</v>
      </c>
      <c r="D36" s="67">
        <v>0.117053</v>
      </c>
      <c r="E36" s="47">
        <v>0.15198500000000001</v>
      </c>
      <c r="F36" s="47">
        <v>7.7338000000000004E-2</v>
      </c>
      <c r="G36" s="47">
        <v>7.9452999999999996E-2</v>
      </c>
      <c r="H36" s="47">
        <v>8.0282000000000006E-2</v>
      </c>
      <c r="I36" s="47">
        <v>7.9465999999999995E-2</v>
      </c>
      <c r="J36" s="47">
        <v>3.4488999999999999E-2</v>
      </c>
      <c r="K36" s="48">
        <v>3.2600999999999998E-2</v>
      </c>
      <c r="L36" s="48">
        <v>3.6623000000000003E-2</v>
      </c>
      <c r="M36" s="48">
        <v>3.0419000000000002E-2</v>
      </c>
      <c r="N36" s="48">
        <v>0.129715</v>
      </c>
      <c r="O36" s="48">
        <v>7.1753999999999998E-2</v>
      </c>
      <c r="P36" s="48">
        <v>7.1753999999999998E-2</v>
      </c>
      <c r="Q36" s="48">
        <v>7.1753999999999998E-2</v>
      </c>
    </row>
    <row r="37" spans="1:17" x14ac:dyDescent="0.25">
      <c r="A37" s="33" t="s">
        <v>50</v>
      </c>
      <c r="B37" s="42"/>
      <c r="C37" s="35">
        <v>0.141318</v>
      </c>
      <c r="D37" s="35">
        <v>0.112997</v>
      </c>
      <c r="E37" s="37" t="s">
        <v>51</v>
      </c>
      <c r="F37" s="37" t="s">
        <v>51</v>
      </c>
      <c r="G37" s="37" t="s">
        <v>51</v>
      </c>
      <c r="H37" s="37" t="s">
        <v>51</v>
      </c>
      <c r="I37" s="37" t="s">
        <v>51</v>
      </c>
      <c r="J37" s="37" t="s">
        <v>51</v>
      </c>
      <c r="K37" s="37" t="s">
        <v>51</v>
      </c>
      <c r="L37" s="37" t="s">
        <v>51</v>
      </c>
      <c r="M37" s="37" t="s">
        <v>51</v>
      </c>
      <c r="N37" s="37" t="s">
        <v>51</v>
      </c>
      <c r="O37" s="37" t="s">
        <v>51</v>
      </c>
      <c r="P37" s="37" t="s">
        <v>51</v>
      </c>
      <c r="Q37" s="37" t="s">
        <v>51</v>
      </c>
    </row>
    <row r="38" spans="1:17" x14ac:dyDescent="0.25">
      <c r="A38" s="33" t="s">
        <v>52</v>
      </c>
      <c r="B38" s="42"/>
      <c r="C38" s="35">
        <v>0.150254</v>
      </c>
      <c r="D38" s="36">
        <v>0.124945</v>
      </c>
      <c r="E38" s="37" t="s">
        <v>51</v>
      </c>
      <c r="F38" s="37" t="s">
        <v>51</v>
      </c>
      <c r="G38" s="37" t="s">
        <v>51</v>
      </c>
      <c r="H38" s="37" t="s">
        <v>51</v>
      </c>
      <c r="I38" s="37" t="s">
        <v>51</v>
      </c>
      <c r="J38" s="37" t="s">
        <v>51</v>
      </c>
      <c r="K38" s="37" t="s">
        <v>51</v>
      </c>
      <c r="L38" s="37" t="s">
        <v>51</v>
      </c>
      <c r="M38" s="37" t="s">
        <v>51</v>
      </c>
      <c r="N38" s="37" t="s">
        <v>51</v>
      </c>
      <c r="O38" s="37" t="s">
        <v>51</v>
      </c>
      <c r="P38" s="37" t="s">
        <v>51</v>
      </c>
      <c r="Q38" s="37" t="s">
        <v>51</v>
      </c>
    </row>
    <row r="39" spans="1:17" x14ac:dyDescent="0.25">
      <c r="A39" s="33" t="s">
        <v>56</v>
      </c>
      <c r="B39" s="42"/>
      <c r="C39" s="37" t="s">
        <v>51</v>
      </c>
      <c r="D39" s="37" t="s">
        <v>51</v>
      </c>
      <c r="E39" s="56">
        <v>0.24193400000000001</v>
      </c>
      <c r="F39" s="37" t="s">
        <v>51</v>
      </c>
      <c r="G39" s="37" t="s">
        <v>51</v>
      </c>
      <c r="H39" s="37" t="s">
        <v>51</v>
      </c>
      <c r="I39" s="36">
        <v>8.9479000000000003E-2</v>
      </c>
      <c r="J39" s="37" t="s">
        <v>51</v>
      </c>
      <c r="K39" s="37" t="s">
        <v>51</v>
      </c>
      <c r="L39" s="37" t="s">
        <v>51</v>
      </c>
      <c r="M39" s="37" t="s">
        <v>51</v>
      </c>
      <c r="N39" s="37" t="s">
        <v>51</v>
      </c>
      <c r="O39" s="37" t="s">
        <v>51</v>
      </c>
      <c r="P39" s="37" t="s">
        <v>51</v>
      </c>
      <c r="Q39" s="37" t="s">
        <v>51</v>
      </c>
    </row>
    <row r="40" spans="1:17" x14ac:dyDescent="0.25">
      <c r="A40" s="33" t="s">
        <v>54</v>
      </c>
      <c r="B40" s="42"/>
      <c r="C40" s="37" t="s">
        <v>51</v>
      </c>
      <c r="D40" s="37" t="s">
        <v>51</v>
      </c>
      <c r="E40" s="56">
        <v>6.9722999999999993E-2</v>
      </c>
      <c r="F40" s="37" t="s">
        <v>51</v>
      </c>
      <c r="G40" s="37" t="s">
        <v>51</v>
      </c>
      <c r="H40" s="37" t="s">
        <v>51</v>
      </c>
      <c r="I40" s="36">
        <v>6.9554000000000005E-2</v>
      </c>
      <c r="J40" s="37" t="s">
        <v>51</v>
      </c>
      <c r="K40" s="37" t="s">
        <v>51</v>
      </c>
      <c r="L40" s="37" t="s">
        <v>51</v>
      </c>
      <c r="M40" s="37" t="s">
        <v>51</v>
      </c>
      <c r="N40" s="37" t="s">
        <v>51</v>
      </c>
      <c r="O40" s="37" t="s">
        <v>51</v>
      </c>
      <c r="P40" s="37" t="s">
        <v>51</v>
      </c>
      <c r="Q40" s="37" t="s">
        <v>51</v>
      </c>
    </row>
    <row r="41" spans="1:17" x14ac:dyDescent="0.25">
      <c r="A41" s="99" t="s">
        <v>70</v>
      </c>
      <c r="B41" s="100"/>
      <c r="C41" s="47" t="s">
        <v>51</v>
      </c>
      <c r="D41" s="67" t="s">
        <v>51</v>
      </c>
      <c r="E41" s="47" t="s">
        <v>51</v>
      </c>
      <c r="F41" s="47" t="s">
        <v>51</v>
      </c>
      <c r="G41" s="47" t="s">
        <v>51</v>
      </c>
      <c r="H41" s="47">
        <v>5.2520999999999998E-2</v>
      </c>
      <c r="I41" s="47">
        <v>3.4680000000000002E-2</v>
      </c>
      <c r="J41" s="47">
        <v>5.9175999999999999E-2</v>
      </c>
      <c r="K41" s="48" t="s">
        <v>51</v>
      </c>
      <c r="L41" s="48" t="s">
        <v>51</v>
      </c>
      <c r="M41" s="48" t="s">
        <v>51</v>
      </c>
      <c r="N41" s="48" t="s">
        <v>51</v>
      </c>
      <c r="O41" s="48" t="s">
        <v>51</v>
      </c>
      <c r="P41" s="48" t="s">
        <v>51</v>
      </c>
      <c r="Q41" s="48" t="s">
        <v>51</v>
      </c>
    </row>
    <row r="42" spans="1:17" ht="30" customHeight="1" x14ac:dyDescent="0.25">
      <c r="A42" s="101" t="s">
        <v>64</v>
      </c>
      <c r="B42" s="102"/>
      <c r="C42" s="50">
        <v>0.14434</v>
      </c>
      <c r="D42" s="50">
        <v>0.118302</v>
      </c>
      <c r="E42" s="49">
        <v>0.14449500000000001</v>
      </c>
      <c r="F42" s="49">
        <v>7.8780000000000003E-2</v>
      </c>
      <c r="G42" s="49">
        <v>8.0784999999999996E-2</v>
      </c>
      <c r="H42" s="50">
        <v>8.0124000000000001E-2</v>
      </c>
      <c r="I42" s="49">
        <v>7.9561999999999994E-2</v>
      </c>
      <c r="J42" s="49">
        <v>3.4771999999999997E-2</v>
      </c>
      <c r="K42" s="51">
        <v>3.3631000000000001E-2</v>
      </c>
      <c r="L42" s="51">
        <v>3.3075E-2</v>
      </c>
      <c r="M42" s="51">
        <v>3.1454999999999997E-2</v>
      </c>
      <c r="N42" s="51">
        <v>0.129938</v>
      </c>
      <c r="O42" s="51">
        <v>7.7576000000000006E-2</v>
      </c>
      <c r="P42" s="51">
        <v>7.7576000000000006E-2</v>
      </c>
      <c r="Q42" s="51">
        <v>7.7576000000000006E-2</v>
      </c>
    </row>
    <row r="43" spans="1:17" x14ac:dyDescent="0.25">
      <c r="A43" s="33" t="s">
        <v>50</v>
      </c>
      <c r="B43" s="42"/>
      <c r="C43" s="35">
        <v>0.14434</v>
      </c>
      <c r="D43" s="35">
        <v>0.118302</v>
      </c>
      <c r="E43" s="37" t="s">
        <v>51</v>
      </c>
      <c r="F43" s="37" t="s">
        <v>51</v>
      </c>
      <c r="G43" s="37" t="s">
        <v>51</v>
      </c>
      <c r="H43" s="37" t="s">
        <v>51</v>
      </c>
      <c r="I43" s="37" t="s">
        <v>51</v>
      </c>
      <c r="J43" s="37" t="s">
        <v>51</v>
      </c>
      <c r="K43" s="37" t="s">
        <v>51</v>
      </c>
      <c r="L43" s="37" t="s">
        <v>51</v>
      </c>
      <c r="M43" s="37" t="s">
        <v>51</v>
      </c>
      <c r="N43" s="37" t="s">
        <v>51</v>
      </c>
      <c r="O43" s="37" t="s">
        <v>51</v>
      </c>
      <c r="P43" s="37" t="s">
        <v>51</v>
      </c>
      <c r="Q43" s="37" t="s">
        <v>51</v>
      </c>
    </row>
    <row r="44" spans="1:17" x14ac:dyDescent="0.25">
      <c r="A44" s="33" t="s">
        <v>52</v>
      </c>
      <c r="B44" s="42"/>
      <c r="C44" s="35">
        <v>0.14434</v>
      </c>
      <c r="D44" s="35">
        <v>0.118302</v>
      </c>
      <c r="E44" s="37" t="s">
        <v>51</v>
      </c>
      <c r="F44" s="37" t="s">
        <v>51</v>
      </c>
      <c r="G44" s="37" t="s">
        <v>51</v>
      </c>
      <c r="H44" s="37" t="s">
        <v>51</v>
      </c>
      <c r="I44" s="37" t="s">
        <v>51</v>
      </c>
      <c r="J44" s="37" t="s">
        <v>51</v>
      </c>
      <c r="K44" s="37" t="s">
        <v>51</v>
      </c>
      <c r="L44" s="37" t="s">
        <v>51</v>
      </c>
      <c r="M44" s="37" t="s">
        <v>51</v>
      </c>
      <c r="N44" s="37" t="s">
        <v>51</v>
      </c>
      <c r="O44" s="37" t="s">
        <v>51</v>
      </c>
      <c r="P44" s="37" t="s">
        <v>51</v>
      </c>
      <c r="Q44" s="37" t="s">
        <v>51</v>
      </c>
    </row>
    <row r="45" spans="1:17" x14ac:dyDescent="0.25">
      <c r="A45" s="33" t="s">
        <v>56</v>
      </c>
      <c r="B45" s="52"/>
      <c r="C45" s="37" t="s">
        <v>51</v>
      </c>
      <c r="D45" s="37" t="s">
        <v>51</v>
      </c>
      <c r="E45" s="57">
        <v>0.234768</v>
      </c>
      <c r="F45" s="37" t="s">
        <v>51</v>
      </c>
      <c r="G45" s="37" t="s">
        <v>51</v>
      </c>
      <c r="H45" s="37" t="s">
        <v>51</v>
      </c>
      <c r="I45" s="36">
        <v>8.3608000000000002E-2</v>
      </c>
      <c r="J45" s="37" t="s">
        <v>51</v>
      </c>
      <c r="K45" s="37" t="s">
        <v>51</v>
      </c>
      <c r="L45" s="37" t="s">
        <v>51</v>
      </c>
      <c r="M45" s="37" t="s">
        <v>51</v>
      </c>
      <c r="N45" s="37" t="s">
        <v>51</v>
      </c>
      <c r="O45" s="37" t="s">
        <v>51</v>
      </c>
      <c r="P45" s="37" t="s">
        <v>51</v>
      </c>
      <c r="Q45" s="37" t="s">
        <v>51</v>
      </c>
    </row>
    <row r="46" spans="1:17" x14ac:dyDescent="0.25">
      <c r="A46" s="33" t="s">
        <v>54</v>
      </c>
      <c r="B46" s="52"/>
      <c r="C46" s="37" t="s">
        <v>51</v>
      </c>
      <c r="D46" s="37" t="s">
        <v>51</v>
      </c>
      <c r="E46" s="56">
        <v>7.6052999999999996E-2</v>
      </c>
      <c r="F46" s="37" t="s">
        <v>51</v>
      </c>
      <c r="G46" s="37" t="s">
        <v>51</v>
      </c>
      <c r="H46" s="37" t="s">
        <v>51</v>
      </c>
      <c r="I46" s="36">
        <v>7.5812000000000004E-2</v>
      </c>
      <c r="J46" s="37" t="s">
        <v>51</v>
      </c>
      <c r="K46" s="37" t="s">
        <v>51</v>
      </c>
      <c r="L46" s="37" t="s">
        <v>51</v>
      </c>
      <c r="M46" s="37" t="s">
        <v>51</v>
      </c>
      <c r="N46" s="37" t="s">
        <v>51</v>
      </c>
      <c r="O46" s="37" t="s">
        <v>51</v>
      </c>
      <c r="P46" s="37" t="s">
        <v>51</v>
      </c>
      <c r="Q46" s="37" t="s">
        <v>51</v>
      </c>
    </row>
    <row r="47" spans="1:17" x14ac:dyDescent="0.25">
      <c r="A47" s="101" t="s">
        <v>71</v>
      </c>
      <c r="B47" s="102"/>
      <c r="C47" s="49" t="s">
        <v>51</v>
      </c>
      <c r="D47" s="50" t="s">
        <v>51</v>
      </c>
      <c r="E47" s="49" t="s">
        <v>51</v>
      </c>
      <c r="F47" s="49" t="s">
        <v>51</v>
      </c>
      <c r="G47" s="49" t="s">
        <v>51</v>
      </c>
      <c r="H47" s="50">
        <v>5.3182E-2</v>
      </c>
      <c r="I47" s="49">
        <v>3.508E-2</v>
      </c>
      <c r="J47" s="50">
        <v>6.1655000000000001E-2</v>
      </c>
      <c r="K47" s="51" t="s">
        <v>51</v>
      </c>
      <c r="L47" s="51" t="s">
        <v>51</v>
      </c>
      <c r="M47" s="51" t="s">
        <v>51</v>
      </c>
      <c r="N47" s="51" t="s">
        <v>51</v>
      </c>
      <c r="O47" s="51" t="s">
        <v>51</v>
      </c>
      <c r="P47" s="51" t="s">
        <v>51</v>
      </c>
      <c r="Q47" s="51" t="s">
        <v>51</v>
      </c>
    </row>
    <row r="48" spans="1:17" ht="15.75" thickBot="1" x14ac:dyDescent="0.3">
      <c r="A48" s="62" t="s">
        <v>65</v>
      </c>
      <c r="B48" s="60"/>
      <c r="C48" s="61">
        <v>-2.4090000000000001E-3</v>
      </c>
      <c r="D48" s="61">
        <v>-2.4090000000000001E-3</v>
      </c>
      <c r="E48" s="61">
        <v>-2.4090000000000001E-3</v>
      </c>
      <c r="F48" s="61">
        <v>-2.4090000000000001E-3</v>
      </c>
      <c r="G48" s="61">
        <v>-2.4090000000000001E-3</v>
      </c>
      <c r="H48" s="61">
        <v>-2.4090000000000001E-3</v>
      </c>
      <c r="I48" s="61">
        <v>-2.4090000000000001E-3</v>
      </c>
      <c r="J48" s="61">
        <v>-4.7930000000000004E-3</v>
      </c>
      <c r="K48" s="61">
        <v>-4.7930000000000004E-3</v>
      </c>
      <c r="L48" s="61">
        <v>-4.7930000000000004E-3</v>
      </c>
      <c r="M48" s="61">
        <v>-4.7930000000000004E-3</v>
      </c>
      <c r="N48" s="61">
        <v>-2.4090000000000001E-3</v>
      </c>
      <c r="O48" s="61">
        <v>-2.4090000000000001E-3</v>
      </c>
      <c r="P48" s="61">
        <v>-2.4090000000000001E-3</v>
      </c>
      <c r="Q48" s="61">
        <v>-2.4090000000000001E-3</v>
      </c>
    </row>
    <row r="49" spans="1:17" x14ac:dyDescent="0.25">
      <c r="A49" s="103" t="s">
        <v>74</v>
      </c>
      <c r="B49" s="104"/>
      <c r="C49" s="104"/>
      <c r="D49" s="104"/>
      <c r="E49" s="104"/>
      <c r="F49" s="104"/>
      <c r="G49" s="104"/>
      <c r="H49" s="104"/>
      <c r="I49" s="104"/>
      <c r="J49" s="104"/>
      <c r="K49" s="104"/>
      <c r="L49" s="104"/>
      <c r="M49" s="104"/>
      <c r="N49" s="104"/>
      <c r="O49" s="104"/>
      <c r="P49" s="104"/>
      <c r="Q49" s="105"/>
    </row>
    <row r="50" spans="1:17" ht="15.75" thickBot="1" x14ac:dyDescent="0.3">
      <c r="A50" s="106" t="s">
        <v>75</v>
      </c>
      <c r="B50" s="107"/>
      <c r="C50" s="107"/>
      <c r="D50" s="107"/>
      <c r="E50" s="107"/>
      <c r="F50" s="107"/>
      <c r="G50" s="107"/>
      <c r="H50" s="107"/>
      <c r="I50" s="107"/>
      <c r="J50" s="107"/>
      <c r="K50" s="107"/>
      <c r="L50" s="107"/>
      <c r="M50" s="107"/>
      <c r="N50" s="107"/>
      <c r="O50" s="107"/>
      <c r="P50" s="107"/>
      <c r="Q50" s="108"/>
    </row>
  </sheetData>
  <mergeCells count="24">
    <mergeCell ref="A16:Q16"/>
    <mergeCell ref="A2:Q2"/>
    <mergeCell ref="A12:C12"/>
    <mergeCell ref="A13:C13"/>
    <mergeCell ref="A14:C14"/>
    <mergeCell ref="A15:C15"/>
    <mergeCell ref="A5:B5"/>
    <mergeCell ref="A7:B7"/>
    <mergeCell ref="A9:B9"/>
    <mergeCell ref="A11:B11"/>
    <mergeCell ref="A36:B36"/>
    <mergeCell ref="A42:B42"/>
    <mergeCell ref="A49:Q49"/>
    <mergeCell ref="A50:Q50"/>
    <mergeCell ref="A18:B18"/>
    <mergeCell ref="A24:B24"/>
    <mergeCell ref="A30:B30"/>
    <mergeCell ref="A31:B31"/>
    <mergeCell ref="A32:B32"/>
    <mergeCell ref="A33:B33"/>
    <mergeCell ref="A23:B23"/>
    <mergeCell ref="A29:B29"/>
    <mergeCell ref="A41:B41"/>
    <mergeCell ref="A47:B47"/>
  </mergeCells>
  <pageMargins left="0.7" right="0.7" top="0.75" bottom="0.75" header="0.3" footer="0.3"/>
  <pageSetup orientation="portrait" r:id="rId1"/>
</worksheet>
</file>

<file path=docMetadata/LabelInfo.xml><?xml version="1.0" encoding="utf-8"?>
<clbl:labelList xmlns:clbl="http://schemas.microsoft.com/office/2020/mipLabelMetadata">
  <clbl:label id="{91735711-3074-40fb-abee-245951e65a67}" enabled="1" method="Standard" siteId="{490bf92a-5045-4d52-9812-6b2f8bf300da}"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Residential Bill Summer</vt:lpstr>
      <vt:lpstr>Residential Bill Anniversary</vt:lpstr>
      <vt:lpstr>Rate Summary</vt:lpstr>
    </vt:vector>
  </TitlesOfParts>
  <Company>PSEG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PSEG</dc:creator>
  <cp:lastModifiedBy>Karp, Aaron I.</cp:lastModifiedBy>
  <dcterms:created xsi:type="dcterms:W3CDTF">2019-04-29T20:04:17Z</dcterms:created>
  <dcterms:modified xsi:type="dcterms:W3CDTF">2024-08-20T15:08:58Z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735711-3074-40fb-abee-245951e65a67_Enabled">
    <vt:lpwstr>true</vt:lpwstr>
  </property>
  <property fmtid="{D5CDD505-2E9C-101B-9397-08002B2CF9AE}" pid="3" name="MSIP_Label_91735711-3074-40fb-abee-245951e65a67_SetDate">
    <vt:lpwstr>2023-11-28T13:58:22Z</vt:lpwstr>
  </property>
  <property fmtid="{D5CDD505-2E9C-101B-9397-08002B2CF9AE}" pid="4" name="MSIP_Label_91735711-3074-40fb-abee-245951e65a67_Method">
    <vt:lpwstr>Standard</vt:lpwstr>
  </property>
  <property fmtid="{D5CDD505-2E9C-101B-9397-08002B2CF9AE}" pid="5" name="MSIP_Label_91735711-3074-40fb-abee-245951e65a67_Name">
    <vt:lpwstr>Internal Use Editable</vt:lpwstr>
  </property>
  <property fmtid="{D5CDD505-2E9C-101B-9397-08002B2CF9AE}" pid="6" name="MSIP_Label_91735711-3074-40fb-abee-245951e65a67_SiteId">
    <vt:lpwstr>490bf92a-5045-4d52-9812-6b2f8bf300da</vt:lpwstr>
  </property>
  <property fmtid="{D5CDD505-2E9C-101B-9397-08002B2CF9AE}" pid="7" name="MSIP_Label_91735711-3074-40fb-abee-245951e65a67_ActionId">
    <vt:lpwstr>31e678e9-ed8c-47f1-91ea-c7fca84a2b47</vt:lpwstr>
  </property>
  <property fmtid="{D5CDD505-2E9C-101B-9397-08002B2CF9AE}" pid="8" name="MSIP_Label_91735711-3074-40fb-abee-245951e65a67_ContentBits">
    <vt:lpwstr>0</vt:lpwstr>
  </property>
</Properties>
</file>