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29" i="1"/>
  <c r="Q19" i="1"/>
  <c r="Q14" i="1"/>
  <c r="P34" i="1"/>
  <c r="P29" i="1"/>
  <c r="P19" i="1"/>
  <c r="P14" i="1"/>
  <c r="O34" i="1"/>
  <c r="O29" i="1"/>
  <c r="O19" i="1"/>
  <c r="O14" i="1"/>
  <c r="N34" i="1"/>
  <c r="N29" i="1"/>
  <c r="N19" i="1"/>
  <c r="N14" i="1"/>
  <c r="M34" i="1"/>
  <c r="M29" i="1"/>
  <c r="M19" i="1"/>
  <c r="M14" i="1"/>
  <c r="L34" i="1"/>
  <c r="L29" i="1"/>
  <c r="L19" i="1"/>
  <c r="L14" i="1"/>
  <c r="K34" i="1"/>
  <c r="K29" i="1"/>
  <c r="K23" i="1"/>
  <c r="K22" i="1"/>
  <c r="K19" i="1"/>
  <c r="K18" i="1"/>
  <c r="K17" i="1"/>
  <c r="K14" i="1"/>
  <c r="J34" i="1"/>
  <c r="J29" i="1"/>
  <c r="I38" i="1"/>
  <c r="I37" i="1"/>
  <c r="I34" i="1"/>
  <c r="I33" i="1"/>
  <c r="I32" i="1"/>
  <c r="I29" i="1"/>
  <c r="J17" i="1"/>
  <c r="J18" i="1"/>
  <c r="J19" i="1"/>
  <c r="J22" i="1"/>
  <c r="J23" i="1"/>
  <c r="J14" i="1"/>
  <c r="I23" i="1"/>
  <c r="I22" i="1"/>
  <c r="I19" i="1"/>
  <c r="I18" i="1"/>
  <c r="I17" i="1"/>
  <c r="I14" i="1"/>
  <c r="H34" i="1"/>
  <c r="H29" i="1"/>
  <c r="H19" i="1"/>
  <c r="H14" i="1"/>
  <c r="G34" i="1"/>
  <c r="G29" i="1"/>
  <c r="G19" i="1"/>
  <c r="G14" i="1"/>
  <c r="F34" i="1"/>
  <c r="F29" i="1"/>
  <c r="F19" i="1"/>
  <c r="F14" i="1"/>
  <c r="E38" i="1"/>
  <c r="E37" i="1"/>
  <c r="E34" i="1"/>
  <c r="E33" i="1"/>
  <c r="E32" i="1"/>
  <c r="E29" i="1"/>
  <c r="E23" i="1"/>
  <c r="E22" i="1"/>
  <c r="E19" i="1"/>
  <c r="E18" i="1"/>
  <c r="E17" i="1"/>
  <c r="E14" i="1"/>
  <c r="D36" i="1"/>
  <c r="D35" i="1"/>
  <c r="D34" i="1"/>
  <c r="D31" i="1"/>
  <c r="D30" i="1"/>
  <c r="D29" i="1"/>
  <c r="D21" i="1"/>
  <c r="D20" i="1"/>
  <c r="D19" i="1"/>
  <c r="D16" i="1"/>
  <c r="D15" i="1"/>
  <c r="D14" i="1"/>
  <c r="C36" i="1"/>
  <c r="C35" i="1"/>
  <c r="C34" i="1"/>
  <c r="C31" i="1"/>
  <c r="C30" i="1"/>
  <c r="C29" i="1"/>
  <c r="C21" i="1"/>
  <c r="C20" i="1"/>
  <c r="C19" i="1"/>
  <c r="C16" i="1"/>
  <c r="C15" i="1"/>
  <c r="C14" i="1"/>
  <c r="C4" i="1" s="1"/>
  <c r="Q24" i="1"/>
  <c r="P24" i="1"/>
  <c r="O24" i="1"/>
  <c r="N24" i="1"/>
  <c r="M24" i="1"/>
  <c r="L24" i="1"/>
  <c r="K24" i="1"/>
  <c r="J24" i="1"/>
  <c r="I24" i="1"/>
  <c r="H24" i="1"/>
  <c r="G24" i="1"/>
  <c r="F24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J28" i="1"/>
  <c r="K28" i="1" s="1"/>
  <c r="L28" i="1" s="1"/>
  <c r="M28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E24" i="1"/>
  <c r="D24" i="1"/>
  <c r="C24" i="1"/>
  <c r="F6" i="1" l="1"/>
  <c r="G6" i="1"/>
  <c r="H6" i="1"/>
  <c r="I6" i="1"/>
  <c r="J6" i="1"/>
  <c r="K6" i="1"/>
  <c r="L6" i="1"/>
  <c r="M6" i="1"/>
  <c r="N6" i="1"/>
  <c r="O6" i="1"/>
  <c r="P6" i="1"/>
  <c r="Q6" i="1"/>
  <c r="F4" i="1"/>
  <c r="G4" i="1"/>
  <c r="H4" i="1"/>
  <c r="I4" i="1"/>
  <c r="J4" i="1"/>
  <c r="K4" i="1"/>
  <c r="L4" i="1"/>
  <c r="M4" i="1"/>
  <c r="N4" i="1"/>
  <c r="O4" i="1"/>
  <c r="P4" i="1"/>
  <c r="Q4" i="1"/>
  <c r="F5" i="1" l="1"/>
  <c r="G5" i="1"/>
  <c r="H5" i="1"/>
  <c r="J5" i="1"/>
  <c r="K5" i="1"/>
  <c r="L5" i="1"/>
  <c r="M5" i="1"/>
  <c r="N5" i="1"/>
  <c r="O5" i="1"/>
  <c r="P5" i="1"/>
  <c r="Q5" i="1"/>
  <c r="F7" i="1"/>
  <c r="G7" i="1"/>
  <c r="H7" i="1"/>
  <c r="J7" i="1"/>
  <c r="K7" i="1"/>
  <c r="L7" i="1"/>
  <c r="M7" i="1"/>
  <c r="N7" i="1"/>
  <c r="O7" i="1"/>
  <c r="P7" i="1"/>
  <c r="Q7" i="1"/>
  <c r="I7" i="1"/>
  <c r="I5" i="1"/>
  <c r="E5" i="1"/>
  <c r="E7" i="1"/>
  <c r="E6" i="1"/>
  <c r="E4" i="1"/>
  <c r="D7" i="1"/>
  <c r="D5" i="1"/>
  <c r="D6" i="1"/>
  <c r="D4" i="1"/>
  <c r="C7" i="1"/>
  <c r="C5" i="1"/>
  <c r="C6" i="1"/>
</calcChain>
</file>

<file path=xl/sharedStrings.xml><?xml version="1.0" encoding="utf-8"?>
<sst xmlns="http://schemas.openxmlformats.org/spreadsheetml/2006/main" count="269" uniqueCount="44">
  <si>
    <t>Summer</t>
  </si>
  <si>
    <t>Delivery</t>
  </si>
  <si>
    <t>Supply</t>
  </si>
  <si>
    <t>Winter</t>
  </si>
  <si>
    <t xml:space="preserve">Delivery </t>
  </si>
  <si>
    <t>RESIDENTIAL SERVICE 
(RS)</t>
  </si>
  <si>
    <t>RESIDENTIAL HEATING SERVICE
(RHS)</t>
  </si>
  <si>
    <t>RESIDENTIAL LOAD MANAGEMENT SERVICE
(RLM)</t>
  </si>
  <si>
    <t>WATER HEATING SERVICE
(WH)</t>
  </si>
  <si>
    <t>WATER HEATING STORAGE SERVICE
(WHS)</t>
  </si>
  <si>
    <t>GENERAL LIGHTING AND POWER SERVICE
(GLP)</t>
  </si>
  <si>
    <t>LARGE POWER AND LIGHTING SERVICE - PRIMARY
(LPL-P)</t>
  </si>
  <si>
    <t>HIGH TENSION SERVICE - SUBTRANSMISSION
(HTS-S)</t>
  </si>
  <si>
    <t>BODY POLITIC LIGHTING SERVICE 
(BPL)</t>
  </si>
  <si>
    <t>BODY POLITIC LIGHTING SERVICE FROM PUBLICLY OWNED FACILITIES
(BPL-POF)</t>
  </si>
  <si>
    <t>PRIVATE STREET AND AREA LIGHTING SERVICE 
(PSAL)</t>
  </si>
  <si>
    <t>HIGH TENSION SERVICE - HIGH VILTAGE
(HTS-HV)</t>
  </si>
  <si>
    <t>LARGE POWER AND LIGHTING SERVICE - SECONDARY
(LPL-S)
BGS-RSCP Supply</t>
  </si>
  <si>
    <t>LARGE POWER AND LIGHTING SERVICE - SECONDARY
(LPL-S)
BGS-CIEP Supply</t>
  </si>
  <si>
    <t>Note 2: CIEP supply rates are based upon the historical 12 monthl LMP from July 2018 to June 2019</t>
  </si>
  <si>
    <t>BUILDING HEATING SERVICE
(HS)
BGS-RSCP Supply</t>
  </si>
  <si>
    <t>Rate Components</t>
  </si>
  <si>
    <t>NGC</t>
  </si>
  <si>
    <t>SPRC</t>
  </si>
  <si>
    <t>GPRC</t>
  </si>
  <si>
    <t>TAC</t>
  </si>
  <si>
    <t>Community Solar Rate Summary</t>
  </si>
  <si>
    <t>CIEP Standby Fee</t>
  </si>
  <si>
    <t>0 to 600 kWh</t>
  </si>
  <si>
    <t>Over 600 kWh</t>
  </si>
  <si>
    <t>On-Peak</t>
  </si>
  <si>
    <t>Off-Peak</t>
  </si>
  <si>
    <t>Off-peak</t>
  </si>
  <si>
    <t>On-peak</t>
  </si>
  <si>
    <t>--</t>
  </si>
  <si>
    <t>Note1 :  All rates exclude SUT and are based upon the class average usage for each customer class.  Individual customer rates will vary</t>
  </si>
  <si>
    <r>
      <t xml:space="preserve">Winter Distibution
</t>
    </r>
    <r>
      <rPr>
        <sz val="8"/>
        <color theme="1"/>
        <rFont val="Calibri"/>
        <family val="2"/>
        <scheme val="minor"/>
      </rPr>
      <t>(Class weighted avg)</t>
    </r>
  </si>
  <si>
    <r>
      <t xml:space="preserve">Summer Distribution 
</t>
    </r>
    <r>
      <rPr>
        <sz val="8"/>
        <color theme="1"/>
        <rFont val="Calibri"/>
        <family val="2"/>
        <scheme val="minor"/>
      </rPr>
      <t>(class weighted avg)</t>
    </r>
  </si>
  <si>
    <t>Code</t>
  </si>
  <si>
    <t>Winter Delivery</t>
  </si>
  <si>
    <t>Sumer Delivery</t>
  </si>
  <si>
    <t>Summer &amp; Winter Delivery</t>
  </si>
  <si>
    <r>
      <t xml:space="preserve">Summer Supply
</t>
    </r>
    <r>
      <rPr>
        <sz val="9"/>
        <color theme="1"/>
        <rFont val="Calibri"/>
        <family val="2"/>
        <scheme val="minor"/>
      </rPr>
      <t>(class weighted avg)</t>
    </r>
  </si>
  <si>
    <r>
      <t xml:space="preserve">Winter Supply
</t>
    </r>
    <r>
      <rPr>
        <sz val="9"/>
        <color theme="1"/>
        <rFont val="Calibri"/>
        <family val="2"/>
        <scheme val="minor"/>
      </rPr>
      <t>(class weighted avg)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</si>
</sst>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00_);_(* \(#,##0.000000\);_(* &quot;-&quot;??_);_(@_)"/>
    <numFmt numFmtId="165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Up">
        <fgColor rgb="FFFFC000"/>
        <bgColor auto="1"/>
      </patternFill>
    </fill>
    <fill>
      <patternFill patternType="darkUp">
        <fgColor rgb="FFFFC000"/>
        <bgColor theme="0"/>
      </patternFill>
    </fill>
    <fill>
      <patternFill patternType="darkUp">
        <fgColor theme="4" tint="0.59996337778862885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NumberFormat="1" applyFont="1" applyBorder="1" applyAlignment="1"/>
    <xf numFmtId="0" fontId="3" fillId="0" borderId="2" xfId="0" applyNumberFormat="1" applyFont="1" applyBorder="1" applyAlignment="1"/>
    <xf numFmtId="0" fontId="4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11" xfId="1" applyNumberFormat="1" applyFont="1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15" xfId="0" applyFill="1" applyBorder="1"/>
    <xf numFmtId="165" fontId="0" fillId="0" borderId="11" xfId="0" applyNumberFormat="1" applyFill="1" applyBorder="1"/>
    <xf numFmtId="0" fontId="0" fillId="0" borderId="6" xfId="0" applyFill="1" applyBorder="1"/>
    <xf numFmtId="0" fontId="0" fillId="0" borderId="11" xfId="0" quotePrefix="1" applyFill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0" fillId="0" borderId="10" xfId="0" quotePrefix="1" applyFill="1" applyBorder="1" applyAlignment="1">
      <alignment horizontal="center"/>
    </xf>
    <xf numFmtId="0" fontId="7" fillId="4" borderId="15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/>
    <xf numFmtId="164" fontId="6" fillId="3" borderId="9" xfId="1" applyNumberFormat="1" applyFont="1" applyFill="1" applyBorder="1" applyAlignment="1"/>
    <xf numFmtId="0" fontId="6" fillId="5" borderId="4" xfId="0" applyNumberFormat="1" applyFont="1" applyFill="1" applyBorder="1" applyAlignment="1"/>
    <xf numFmtId="0" fontId="6" fillId="5" borderId="5" xfId="0" applyNumberFormat="1" applyFont="1" applyFill="1" applyBorder="1" applyAlignment="1"/>
    <xf numFmtId="164" fontId="6" fillId="5" borderId="10" xfId="1" applyNumberFormat="1" applyFont="1" applyFill="1" applyBorder="1" applyAlignment="1"/>
    <xf numFmtId="164" fontId="6" fillId="5" borderId="5" xfId="1" applyNumberFormat="1" applyFont="1" applyFill="1" applyBorder="1" applyAlignment="1"/>
    <xf numFmtId="0" fontId="6" fillId="7" borderId="4" xfId="0" applyNumberFormat="1" applyFont="1" applyFill="1" applyBorder="1" applyAlignment="1"/>
    <xf numFmtId="0" fontId="6" fillId="7" borderId="5" xfId="0" applyNumberFormat="1" applyFont="1" applyFill="1" applyBorder="1" applyAlignment="1"/>
    <xf numFmtId="164" fontId="6" fillId="7" borderId="10" xfId="1" applyNumberFormat="1" applyFont="1" applyFill="1" applyBorder="1" applyAlignment="1"/>
    <xf numFmtId="164" fontId="6" fillId="7" borderId="5" xfId="1" applyNumberFormat="1" applyFont="1" applyFill="1" applyBorder="1" applyAlignment="1"/>
    <xf numFmtId="0" fontId="3" fillId="2" borderId="1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/>
    <xf numFmtId="164" fontId="6" fillId="2" borderId="11" xfId="1" applyNumberFormat="1" applyFont="1" applyFill="1" applyBorder="1" applyAlignment="1"/>
    <xf numFmtId="164" fontId="6" fillId="0" borderId="0" xfId="1" applyNumberFormat="1" applyFont="1" applyFill="1" applyBorder="1" applyAlignment="1"/>
    <xf numFmtId="164" fontId="6" fillId="0" borderId="2" xfId="1" applyNumberFormat="1" applyFont="1" applyFill="1" applyBorder="1" applyAlignment="1"/>
    <xf numFmtId="0" fontId="7" fillId="4" borderId="14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0" fontId="0" fillId="0" borderId="15" xfId="0" applyFont="1" applyFill="1" applyBorder="1" applyAlignment="1">
      <alignment horizontal="left" indent="1"/>
    </xf>
    <xf numFmtId="0" fontId="0" fillId="0" borderId="15" xfId="0" applyFont="1" applyFill="1" applyBorder="1" applyAlignment="1">
      <alignment horizontal="left"/>
    </xf>
    <xf numFmtId="0" fontId="7" fillId="3" borderId="9" xfId="0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4" fontId="7" fillId="3" borderId="9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164" fontId="7" fillId="2" borderId="11" xfId="1" applyNumberFormat="1" applyFont="1" applyFill="1" applyBorder="1" applyAlignment="1">
      <alignment vertical="center"/>
    </xf>
    <xf numFmtId="164" fontId="7" fillId="4" borderId="11" xfId="1" applyNumberFormat="1" applyFont="1" applyFill="1" applyBorder="1"/>
    <xf numFmtId="0" fontId="7" fillId="4" borderId="11" xfId="0" applyFont="1" applyFill="1" applyBorder="1"/>
    <xf numFmtId="0" fontId="7" fillId="6" borderId="11" xfId="0" applyFont="1" applyFill="1" applyBorder="1" applyAlignment="1">
      <alignment vertical="center"/>
    </xf>
    <xf numFmtId="164" fontId="7" fillId="6" borderId="11" xfId="1" applyNumberFormat="1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165" fontId="7" fillId="7" borderId="11" xfId="0" applyNumberFormat="1" applyFont="1" applyFill="1" applyBorder="1" applyAlignment="1">
      <alignment vertical="center"/>
    </xf>
    <xf numFmtId="164" fontId="7" fillId="7" borderId="11" xfId="1" applyNumberFormat="1" applyFont="1" applyFill="1" applyBorder="1" applyAlignment="1">
      <alignment vertical="center"/>
    </xf>
    <xf numFmtId="14" fontId="0" fillId="0" borderId="0" xfId="0" applyNumberFormat="1"/>
    <xf numFmtId="0" fontId="3" fillId="0" borderId="16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/>
    </xf>
    <xf numFmtId="0" fontId="6" fillId="3" borderId="14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3" borderId="15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mww/AppData/Local/Microsoft/Windows/Temporary%20Internet%20Files/Content.Outlook/VW7H0Y2K/MM%20POR%20with%20SCHEDULES%202018%20BD%207.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 - Rev Alloc &amp; Other"/>
      <sheetName val="interrevalloc"/>
      <sheetName val="INPUT - delivery rates"/>
      <sheetName val="INPUT - supply rates"/>
      <sheetName val="svcchg"/>
      <sheetName val="revreq"/>
      <sheetName val="COS functions"/>
      <sheetName val="COS Rate Sync"/>
      <sheetName val="Program Sync (pg 2)"/>
      <sheetName val="IC Limits (pg 3)"/>
      <sheetName val="IC Increases (pg 4)"/>
      <sheetName val="Srv Chg (pg 5)"/>
      <sheetName val="porsum"/>
      <sheetName val="cac"/>
      <sheetName val="rs"/>
      <sheetName val="rhs"/>
      <sheetName val="rlm"/>
      <sheetName val="wh"/>
      <sheetName val="whs"/>
      <sheetName val="hs"/>
      <sheetName val="glp"/>
      <sheetName val="lpls"/>
      <sheetName val="lplp"/>
      <sheetName val="htss"/>
      <sheetName val="htshv"/>
      <sheetName val="bpl"/>
      <sheetName val="bplpof"/>
      <sheetName val="psal"/>
      <sheetName val="tariff"/>
      <sheetName val="compsum"/>
      <sheetName val="CDE"/>
      <sheetName val="misc"/>
      <sheetName val="net"/>
      <sheetName val="glance"/>
      <sheetName val="rs typ bills"/>
      <sheetName val="rs decile"/>
      <sheetName val="rhs decile"/>
      <sheetName val="rlm decile"/>
      <sheetName val="glped dec"/>
      <sheetName val="glpmd dec"/>
      <sheetName val="lplsdecile"/>
      <sheetName val="lplp decile"/>
      <sheetName val="htss decile"/>
      <sheetName val="wnupc"/>
      <sheetName val="INPUT - Elec Determinants"/>
      <sheetName val="INPUT - 2017 Deciles"/>
      <sheetName val="SCHEDULE 2"/>
      <sheetName val="INPUT - TAC Rates"/>
    </sheetNames>
    <sheetDataSet>
      <sheetData sheetId="0"/>
      <sheetData sheetId="1"/>
      <sheetData sheetId="2"/>
      <sheetData sheetId="3">
        <row r="31">
          <cell r="D31">
            <v>-4.8000000000000001E-5</v>
          </cell>
          <cell r="E31">
            <v>-4.8000000000000001E-5</v>
          </cell>
          <cell r="F31">
            <v>-4.8000000000000001E-5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6">
          <cell r="D36">
            <v>1.73E-4</v>
          </cell>
        </row>
        <row r="37">
          <cell r="D37">
            <v>1.4999999999999999E-4</v>
          </cell>
        </row>
        <row r="38">
          <cell r="D38">
            <v>1.575E-3</v>
          </cell>
        </row>
        <row r="39">
          <cell r="D39">
            <v>-4.4229999999999998E-3</v>
          </cell>
          <cell r="E39">
            <v>-3.9740000000000001E-3</v>
          </cell>
          <cell r="F39">
            <v>-3.418E-3</v>
          </cell>
          <cell r="G39">
            <v>-2.7620000000000001E-3</v>
          </cell>
          <cell r="H39">
            <v>-9.3168000000000001E-2</v>
          </cell>
          <cell r="I39">
            <v>-1.7340000000000001E-3</v>
          </cell>
          <cell r="J39">
            <v>-1.2689999999999999E-3</v>
          </cell>
          <cell r="K39">
            <v>-7.4399999999999998E-4</v>
          </cell>
          <cell r="L39">
            <v>-4.5199999999999998E-4</v>
          </cell>
          <cell r="M39">
            <v>-4.6500000000000003E-4</v>
          </cell>
          <cell r="N39">
            <v>-2.1100000000000001E-4</v>
          </cell>
          <cell r="O39">
            <v>0</v>
          </cell>
          <cell r="P39">
            <v>-1.1069999999999999E-3</v>
          </cell>
          <cell r="Q3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1">
          <cell r="D61">
            <v>3528124</v>
          </cell>
          <cell r="E61">
            <v>3.7239000000000001E-2</v>
          </cell>
          <cell r="F61">
            <v>131384</v>
          </cell>
        </row>
        <row r="62">
          <cell r="D62">
            <v>5657900</v>
          </cell>
          <cell r="E62">
            <v>3.3343999999999999E-2</v>
          </cell>
          <cell r="F62">
            <v>188657</v>
          </cell>
        </row>
        <row r="63">
          <cell r="D63">
            <v>1931618</v>
          </cell>
          <cell r="E63">
            <v>4.1059999999999999E-2</v>
          </cell>
          <cell r="F63">
            <v>79312</v>
          </cell>
        </row>
        <row r="64">
          <cell r="D64">
            <v>1816403</v>
          </cell>
          <cell r="E64">
            <v>3.3343999999999999E-2</v>
          </cell>
          <cell r="F64">
            <v>60566</v>
          </cell>
        </row>
        <row r="82">
          <cell r="D82">
            <v>3528124</v>
          </cell>
          <cell r="E82">
            <v>0.11272500000000001</v>
          </cell>
          <cell r="F82">
            <v>397708</v>
          </cell>
        </row>
        <row r="83">
          <cell r="D83">
            <v>5657900</v>
          </cell>
          <cell r="E83">
            <v>0.113846</v>
          </cell>
          <cell r="F83">
            <v>644129</v>
          </cell>
        </row>
        <row r="84">
          <cell r="D84">
            <v>1931618</v>
          </cell>
          <cell r="E84">
            <v>0.121722</v>
          </cell>
          <cell r="F84">
            <v>235120</v>
          </cell>
        </row>
        <row r="85">
          <cell r="D85">
            <v>1816403</v>
          </cell>
          <cell r="E85">
            <v>0.113846</v>
          </cell>
          <cell r="F85">
            <v>206790</v>
          </cell>
        </row>
      </sheetData>
      <sheetData sheetId="16">
        <row r="61">
          <cell r="D61">
            <v>19973</v>
          </cell>
          <cell r="E61">
            <v>4.8037000000000003E-2</v>
          </cell>
          <cell r="F61">
            <v>959</v>
          </cell>
        </row>
        <row r="62">
          <cell r="D62">
            <v>41979</v>
          </cell>
          <cell r="E62">
            <v>3.2538999999999998E-2</v>
          </cell>
          <cell r="F62">
            <v>1366</v>
          </cell>
        </row>
        <row r="63">
          <cell r="D63">
            <v>10227</v>
          </cell>
          <cell r="E63">
            <v>5.2936999999999998E-2</v>
          </cell>
          <cell r="F63">
            <v>541</v>
          </cell>
        </row>
        <row r="64">
          <cell r="D64">
            <v>54402</v>
          </cell>
          <cell r="E64">
            <v>1.4938999999999999E-2</v>
          </cell>
          <cell r="F64">
            <v>813</v>
          </cell>
        </row>
        <row r="82">
          <cell r="D82">
            <v>19973</v>
          </cell>
          <cell r="E82">
            <v>8.5200999999999999E-2</v>
          </cell>
          <cell r="F82">
            <v>1702</v>
          </cell>
        </row>
        <row r="83">
          <cell r="D83">
            <v>41979</v>
          </cell>
          <cell r="E83">
            <v>9.0189000000000005E-2</v>
          </cell>
          <cell r="F83">
            <v>3786</v>
          </cell>
        </row>
        <row r="84">
          <cell r="D84">
            <v>10227</v>
          </cell>
          <cell r="E84">
            <v>9.7230999999999998E-2</v>
          </cell>
          <cell r="F84">
            <v>994</v>
          </cell>
        </row>
        <row r="85">
          <cell r="D85">
            <v>54402</v>
          </cell>
          <cell r="E85">
            <v>9.0189000000000005E-2</v>
          </cell>
          <cell r="F85">
            <v>4906</v>
          </cell>
        </row>
      </sheetData>
      <sheetData sheetId="17">
        <row r="61">
          <cell r="D61">
            <v>43971</v>
          </cell>
          <cell r="E61">
            <v>6.9819000000000006E-2</v>
          </cell>
          <cell r="F61">
            <v>3070</v>
          </cell>
        </row>
        <row r="62">
          <cell r="D62">
            <v>48084</v>
          </cell>
          <cell r="E62">
            <v>1.4566000000000001E-2</v>
          </cell>
          <cell r="F62">
            <v>700</v>
          </cell>
        </row>
        <row r="63">
          <cell r="D63">
            <v>51653</v>
          </cell>
          <cell r="F63">
            <v>752</v>
          </cell>
        </row>
        <row r="64">
          <cell r="D64">
            <v>68116</v>
          </cell>
          <cell r="E64">
            <v>1.4566000000000001E-2</v>
          </cell>
          <cell r="F64">
            <v>992</v>
          </cell>
        </row>
        <row r="82">
          <cell r="D82">
            <v>43971</v>
          </cell>
          <cell r="E82">
            <v>0.21166299999999999</v>
          </cell>
          <cell r="F82">
            <v>9307</v>
          </cell>
        </row>
        <row r="83">
          <cell r="D83">
            <v>48084</v>
          </cell>
          <cell r="E83">
            <v>5.2202999999999999E-2</v>
          </cell>
          <cell r="F83">
            <v>2510</v>
          </cell>
        </row>
        <row r="84">
          <cell r="D84">
            <v>51653</v>
          </cell>
          <cell r="E84">
            <v>0.20075599999999999</v>
          </cell>
          <cell r="F84">
            <v>10370</v>
          </cell>
        </row>
        <row r="85">
          <cell r="D85">
            <v>68116</v>
          </cell>
          <cell r="E85">
            <v>5.7147999999999997E-2</v>
          </cell>
          <cell r="F85">
            <v>3893</v>
          </cell>
        </row>
      </sheetData>
      <sheetData sheetId="18">
        <row r="54">
          <cell r="E54">
            <v>4.7121999999999997E-2</v>
          </cell>
        </row>
        <row r="55">
          <cell r="E55">
            <v>4.7121999999999997E-2</v>
          </cell>
        </row>
        <row r="73">
          <cell r="E73">
            <v>5.0561000000000002E-2</v>
          </cell>
        </row>
        <row r="74">
          <cell r="E74">
            <v>5.2269999999999997E-2</v>
          </cell>
        </row>
      </sheetData>
      <sheetData sheetId="19">
        <row r="57">
          <cell r="E57">
            <v>1.58E-3</v>
          </cell>
        </row>
        <row r="58">
          <cell r="E58">
            <v>1.58E-3</v>
          </cell>
        </row>
        <row r="76">
          <cell r="E76">
            <v>5.0658000000000002E-2</v>
          </cell>
        </row>
        <row r="77">
          <cell r="E77">
            <v>5.2817000000000003E-2</v>
          </cell>
        </row>
      </sheetData>
      <sheetData sheetId="20">
        <row r="59">
          <cell r="E59">
            <v>9.5992999999999995E-2</v>
          </cell>
        </row>
        <row r="60">
          <cell r="E60">
            <v>2.8715999999999998E-2</v>
          </cell>
        </row>
        <row r="78">
          <cell r="E78">
            <v>0.114789</v>
          </cell>
        </row>
        <row r="79">
          <cell r="E79">
            <v>0.11333699999999999</v>
          </cell>
        </row>
      </sheetData>
      <sheetData sheetId="21">
        <row r="83">
          <cell r="E83">
            <v>3.0109999999999998E-3</v>
          </cell>
        </row>
        <row r="84">
          <cell r="E84">
            <v>7.6860000000000001E-3</v>
          </cell>
        </row>
        <row r="118">
          <cell r="E118">
            <v>5.2053000000000002E-2</v>
          </cell>
        </row>
        <row r="119">
          <cell r="E119">
            <v>5.2838999999999997E-2</v>
          </cell>
        </row>
      </sheetData>
      <sheetData sheetId="22"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34">
          <cell r="D134">
            <v>1302213</v>
          </cell>
          <cell r="E134">
            <v>5.8939999999999999E-2</v>
          </cell>
          <cell r="F134">
            <v>76752</v>
          </cell>
        </row>
        <row r="135">
          <cell r="D135">
            <v>1315466</v>
          </cell>
          <cell r="E135">
            <v>4.3949000000000002E-2</v>
          </cell>
          <cell r="F135">
            <v>57813</v>
          </cell>
        </row>
        <row r="136">
          <cell r="D136">
            <v>2297596</v>
          </cell>
          <cell r="E136">
            <v>5.6673000000000001E-2</v>
          </cell>
          <cell r="F136">
            <v>130212</v>
          </cell>
        </row>
        <row r="137">
          <cell r="D137">
            <v>2478699</v>
          </cell>
          <cell r="E137">
            <v>4.8627999999999998E-2</v>
          </cell>
          <cell r="F137">
            <v>120534</v>
          </cell>
        </row>
        <row r="142">
          <cell r="E142">
            <v>3.9011999999999998E-2</v>
          </cell>
        </row>
        <row r="144">
          <cell r="E144">
            <v>4.7416E-2</v>
          </cell>
        </row>
      </sheetData>
      <sheetData sheetId="23"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124">
          <cell r="E124">
            <v>3.7154E-2</v>
          </cell>
        </row>
        <row r="126">
          <cell r="E126">
            <v>4.5353999999999998E-2</v>
          </cell>
        </row>
      </sheetData>
      <sheetData sheetId="24">
        <row r="85">
          <cell r="E85">
            <v>0</v>
          </cell>
        </row>
        <row r="87">
          <cell r="E87">
            <v>0</v>
          </cell>
        </row>
        <row r="122">
          <cell r="E122">
            <v>3.6671000000000002E-2</v>
          </cell>
        </row>
        <row r="124">
          <cell r="E124">
            <v>4.4162E-2</v>
          </cell>
        </row>
      </sheetData>
      <sheetData sheetId="25">
        <row r="78">
          <cell r="E78">
            <v>0</v>
          </cell>
        </row>
        <row r="80">
          <cell r="E80">
            <v>0</v>
          </cell>
        </row>
        <row r="115">
          <cell r="E115">
            <v>3.0707999999999999E-2</v>
          </cell>
        </row>
        <row r="117">
          <cell r="E117">
            <v>4.4893000000000002E-2</v>
          </cell>
        </row>
      </sheetData>
      <sheetData sheetId="26">
        <row r="68">
          <cell r="E68">
            <v>6.7130000000000002E-3</v>
          </cell>
        </row>
        <row r="69">
          <cell r="E69">
            <v>6.7130000000000002E-3</v>
          </cell>
        </row>
        <row r="88">
          <cell r="E88">
            <v>4.6185999999999998E-2</v>
          </cell>
        </row>
        <row r="89">
          <cell r="E89">
            <v>5.0904999999999999E-2</v>
          </cell>
        </row>
      </sheetData>
      <sheetData sheetId="27">
        <row r="70">
          <cell r="E70">
            <v>6.7080000000000004E-3</v>
          </cell>
        </row>
        <row r="71">
          <cell r="E71">
            <v>6.7080000000000004E-3</v>
          </cell>
        </row>
        <row r="90">
          <cell r="E90">
            <v>4.6185999999999998E-2</v>
          </cell>
        </row>
        <row r="91">
          <cell r="E91">
            <v>5.0904999999999999E-2</v>
          </cell>
        </row>
      </sheetData>
      <sheetData sheetId="28">
        <row r="67">
          <cell r="E67">
            <v>7.1520000000000004E-3</v>
          </cell>
        </row>
        <row r="68">
          <cell r="E68">
            <v>7.1520000000000004E-3</v>
          </cell>
        </row>
        <row r="87">
          <cell r="E87">
            <v>4.6185999999999998E-2</v>
          </cell>
        </row>
        <row r="88">
          <cell r="E88">
            <v>5.0904999999999999E-2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85" zoomScaleNormal="85" workbookViewId="0">
      <pane ySplit="3" topLeftCell="A4" activePane="bottomLeft" state="frozen"/>
      <selection pane="bottomLeft" activeCell="D3" sqref="D3"/>
    </sheetView>
  </sheetViews>
  <sheetFormatPr defaultRowHeight="15" x14ac:dyDescent="0.25"/>
  <cols>
    <col min="1" max="1" width="8.28515625" customWidth="1"/>
    <col min="2" max="2" width="11.28515625" customWidth="1"/>
    <col min="3" max="11" width="14.85546875" customWidth="1"/>
    <col min="12" max="12" width="15.85546875" customWidth="1"/>
    <col min="13" max="17" width="14.85546875" customWidth="1"/>
  </cols>
  <sheetData>
    <row r="1" spans="1:17" ht="15.75" thickBot="1" x14ac:dyDescent="0.3">
      <c r="Q1" s="51">
        <v>43690</v>
      </c>
    </row>
    <row r="2" spans="1:17" ht="19.5" thickBot="1" x14ac:dyDescent="0.35">
      <c r="A2" s="55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ht="103.5" thickBot="1" x14ac:dyDescent="0.3">
      <c r="A3" s="1"/>
      <c r="B3" s="2"/>
      <c r="C3" s="3" t="s">
        <v>5</v>
      </c>
      <c r="D3" s="4" t="s">
        <v>6</v>
      </c>
      <c r="E3" s="3" t="s">
        <v>7</v>
      </c>
      <c r="F3" s="3" t="s">
        <v>8</v>
      </c>
      <c r="G3" s="5" t="s">
        <v>9</v>
      </c>
      <c r="H3" s="3" t="s">
        <v>10</v>
      </c>
      <c r="I3" s="3" t="s">
        <v>17</v>
      </c>
      <c r="J3" s="3" t="s">
        <v>18</v>
      </c>
      <c r="K3" s="5" t="s">
        <v>11</v>
      </c>
      <c r="L3" s="3" t="s">
        <v>12</v>
      </c>
      <c r="M3" s="6" t="s">
        <v>16</v>
      </c>
      <c r="N3" s="3" t="s">
        <v>20</v>
      </c>
      <c r="O3" s="5" t="s">
        <v>13</v>
      </c>
      <c r="P3" s="3" t="s">
        <v>14</v>
      </c>
      <c r="Q3" s="3" t="s">
        <v>15</v>
      </c>
    </row>
    <row r="4" spans="1:17" x14ac:dyDescent="0.25">
      <c r="A4" s="18" t="s">
        <v>0</v>
      </c>
      <c r="B4" s="19" t="s">
        <v>1</v>
      </c>
      <c r="C4" s="20">
        <f>+C14+C24+C25+C26+C27+C28</f>
        <v>3.5867999999999997E-2</v>
      </c>
      <c r="D4" s="20">
        <f t="shared" ref="D4:Q4" si="0">+D14+D24+D25+D26+D27+D28</f>
        <v>4.7395E-2</v>
      </c>
      <c r="E4" s="20">
        <f t="shared" si="0"/>
        <v>3.9236E-2</v>
      </c>
      <c r="F4" s="20">
        <f t="shared" si="0"/>
        <v>4.6107999999999996E-2</v>
      </c>
      <c r="G4" s="20">
        <f t="shared" si="0"/>
        <v>-8.9840000000000003E-2</v>
      </c>
      <c r="H4" s="20">
        <f t="shared" si="0"/>
        <v>3.4899999999999992E-3</v>
      </c>
      <c r="I4" s="20">
        <f t="shared" si="0"/>
        <v>1.0040000000000001E-3</v>
      </c>
      <c r="J4" s="20">
        <f t="shared" si="0"/>
        <v>1.1540000000000001E-3</v>
      </c>
      <c r="K4" s="20">
        <f t="shared" si="0"/>
        <v>1.446E-3</v>
      </c>
      <c r="L4" s="20">
        <f t="shared" si="0"/>
        <v>1.4329999999999998E-3</v>
      </c>
      <c r="M4" s="20">
        <f t="shared" si="0"/>
        <v>1.6869999999999999E-3</v>
      </c>
      <c r="N4" s="20">
        <f t="shared" si="0"/>
        <v>9.6006999999999995E-2</v>
      </c>
      <c r="O4" s="20">
        <f t="shared" si="0"/>
        <v>8.4609999999999998E-3</v>
      </c>
      <c r="P4" s="20">
        <f t="shared" si="0"/>
        <v>7.3490000000000014E-3</v>
      </c>
      <c r="Q4" s="20">
        <f t="shared" si="0"/>
        <v>8.9000000000000017E-3</v>
      </c>
    </row>
    <row r="5" spans="1:17" ht="15.75" thickBot="1" x14ac:dyDescent="0.3">
      <c r="A5" s="21"/>
      <c r="B5" s="22" t="s">
        <v>2</v>
      </c>
      <c r="C5" s="23">
        <f>+C29</f>
        <v>0.115908</v>
      </c>
      <c r="D5" s="24">
        <f>+D29</f>
        <v>8.9272000000000004E-2</v>
      </c>
      <c r="E5" s="23">
        <f>+E29</f>
        <v>0.12836900000000001</v>
      </c>
      <c r="F5" s="23">
        <f t="shared" ref="F5:Q5" si="1">+F29</f>
        <v>5.0561000000000002E-2</v>
      </c>
      <c r="G5" s="23">
        <f t="shared" si="1"/>
        <v>5.0658000000000002E-2</v>
      </c>
      <c r="H5" s="23">
        <f t="shared" si="1"/>
        <v>5.2053000000000002E-2</v>
      </c>
      <c r="I5" s="23">
        <f t="shared" si="1"/>
        <v>5.1406E-2</v>
      </c>
      <c r="J5" s="23">
        <f t="shared" si="1"/>
        <v>3.9011999999999998E-2</v>
      </c>
      <c r="K5" s="23">
        <f t="shared" si="1"/>
        <v>3.7154E-2</v>
      </c>
      <c r="L5" s="23">
        <f t="shared" si="1"/>
        <v>3.6671000000000002E-2</v>
      </c>
      <c r="M5" s="23">
        <f t="shared" si="1"/>
        <v>3.0707999999999999E-2</v>
      </c>
      <c r="N5" s="23">
        <f t="shared" si="1"/>
        <v>0.114789</v>
      </c>
      <c r="O5" s="23">
        <f t="shared" si="1"/>
        <v>4.6185999999999998E-2</v>
      </c>
      <c r="P5" s="23">
        <f t="shared" si="1"/>
        <v>4.6185999999999998E-2</v>
      </c>
      <c r="Q5" s="23">
        <f t="shared" si="1"/>
        <v>4.6185999999999998E-2</v>
      </c>
    </row>
    <row r="6" spans="1:17" x14ac:dyDescent="0.25">
      <c r="A6" s="29" t="s">
        <v>3</v>
      </c>
      <c r="B6" s="30" t="s">
        <v>4</v>
      </c>
      <c r="C6" s="31">
        <f>+C19+C24+C25+C26+C27+C28</f>
        <v>3.0620999999999999E-2</v>
      </c>
      <c r="D6" s="31">
        <f t="shared" ref="D6:Q6" si="2">+D19+D24+D25+D26+D27+D28</f>
        <v>2.0333999999999998E-2</v>
      </c>
      <c r="E6" s="31">
        <f t="shared" si="2"/>
        <v>1.2842999999999997E-2</v>
      </c>
      <c r="F6" s="31">
        <f t="shared" si="2"/>
        <v>4.6107999999999996E-2</v>
      </c>
      <c r="G6" s="31">
        <f t="shared" si="2"/>
        <v>-8.9840000000000003E-2</v>
      </c>
      <c r="H6" s="31">
        <f t="shared" si="2"/>
        <v>8.1650000000000004E-3</v>
      </c>
      <c r="I6" s="31">
        <f t="shared" si="2"/>
        <v>1.0040000000000001E-3</v>
      </c>
      <c r="J6" s="31">
        <f t="shared" si="2"/>
        <v>1.1540000000000001E-3</v>
      </c>
      <c r="K6" s="31">
        <f t="shared" si="2"/>
        <v>1.446E-3</v>
      </c>
      <c r="L6" s="31">
        <f t="shared" si="2"/>
        <v>1.4329999999999998E-3</v>
      </c>
      <c r="M6" s="31">
        <f t="shared" si="2"/>
        <v>1.6869999999999999E-3</v>
      </c>
      <c r="N6" s="31">
        <f t="shared" si="2"/>
        <v>2.8729999999999999E-2</v>
      </c>
      <c r="O6" s="31">
        <f t="shared" si="2"/>
        <v>8.4609999999999998E-3</v>
      </c>
      <c r="P6" s="31">
        <f t="shared" si="2"/>
        <v>7.3490000000000014E-3</v>
      </c>
      <c r="Q6" s="31">
        <f t="shared" si="2"/>
        <v>8.9000000000000017E-3</v>
      </c>
    </row>
    <row r="7" spans="1:17" ht="15.75" thickBot="1" x14ac:dyDescent="0.3">
      <c r="A7" s="25"/>
      <c r="B7" s="26" t="s">
        <v>2</v>
      </c>
      <c r="C7" s="27">
        <f>+C34</f>
        <v>0.113846</v>
      </c>
      <c r="D7" s="28">
        <f>+D34</f>
        <v>9.0184E-2</v>
      </c>
      <c r="E7" s="27">
        <f>+E34</f>
        <v>0.119088</v>
      </c>
      <c r="F7" s="27">
        <f t="shared" ref="F7:Q7" si="3">+F34</f>
        <v>5.2269999999999997E-2</v>
      </c>
      <c r="G7" s="27">
        <f t="shared" si="3"/>
        <v>5.2817000000000003E-2</v>
      </c>
      <c r="H7" s="27">
        <f t="shared" si="3"/>
        <v>5.2838999999999997E-2</v>
      </c>
      <c r="I7" s="27">
        <f t="shared" si="3"/>
        <v>5.2498000000000003E-2</v>
      </c>
      <c r="J7" s="27">
        <f t="shared" si="3"/>
        <v>4.7416E-2</v>
      </c>
      <c r="K7" s="27">
        <f t="shared" si="3"/>
        <v>4.5353999999999998E-2</v>
      </c>
      <c r="L7" s="27">
        <f t="shared" si="3"/>
        <v>4.4162E-2</v>
      </c>
      <c r="M7" s="27">
        <f t="shared" si="3"/>
        <v>4.4893000000000002E-2</v>
      </c>
      <c r="N7" s="27">
        <f t="shared" si="3"/>
        <v>0.11333699999999999</v>
      </c>
      <c r="O7" s="27">
        <f t="shared" si="3"/>
        <v>5.0904999999999999E-2</v>
      </c>
      <c r="P7" s="27">
        <f t="shared" si="3"/>
        <v>5.0904999999999999E-2</v>
      </c>
      <c r="Q7" s="27">
        <f t="shared" si="3"/>
        <v>5.0904999999999999E-2</v>
      </c>
    </row>
    <row r="8" spans="1:17" ht="21" customHeight="1" x14ac:dyDescent="0.25">
      <c r="A8" s="52" t="s">
        <v>38</v>
      </c>
      <c r="B8" s="53"/>
      <c r="C8" s="5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76" t="s">
        <v>40</v>
      </c>
      <c r="B9" s="77"/>
      <c r="C9" s="78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x14ac:dyDescent="0.25">
      <c r="A10" s="79" t="s">
        <v>39</v>
      </c>
      <c r="B10" s="80"/>
      <c r="C10" s="8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15.75" thickBot="1" x14ac:dyDescent="0.3">
      <c r="A11" s="82" t="s">
        <v>41</v>
      </c>
      <c r="B11" s="83"/>
      <c r="C11" s="84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19.5" thickBot="1" x14ac:dyDescent="0.35">
      <c r="A12" s="55" t="s">
        <v>21</v>
      </c>
      <c r="B12" s="56"/>
      <c r="C12" s="56"/>
      <c r="D12" s="56"/>
      <c r="E12" s="56"/>
      <c r="F12" s="56"/>
      <c r="G12" s="56"/>
      <c r="H12" s="64"/>
      <c r="I12" s="56"/>
      <c r="J12" s="64"/>
      <c r="K12" s="64"/>
      <c r="L12" s="64"/>
      <c r="M12" s="64"/>
      <c r="N12" s="64"/>
      <c r="O12" s="64"/>
      <c r="P12" s="64"/>
      <c r="Q12" s="65"/>
    </row>
    <row r="13" spans="1:17" ht="103.5" thickBot="1" x14ac:dyDescent="0.3">
      <c r="A13" s="1"/>
      <c r="B13" s="2"/>
      <c r="C13" s="3" t="s">
        <v>5</v>
      </c>
      <c r="D13" s="4" t="s">
        <v>6</v>
      </c>
      <c r="E13" s="3" t="s">
        <v>7</v>
      </c>
      <c r="F13" s="3" t="s">
        <v>8</v>
      </c>
      <c r="G13" s="5" t="s">
        <v>9</v>
      </c>
      <c r="H13" s="3" t="s">
        <v>10</v>
      </c>
      <c r="I13" s="3" t="s">
        <v>17</v>
      </c>
      <c r="J13" s="3" t="s">
        <v>18</v>
      </c>
      <c r="K13" s="5" t="s">
        <v>11</v>
      </c>
      <c r="L13" s="3" t="s">
        <v>12</v>
      </c>
      <c r="M13" s="6" t="s">
        <v>16</v>
      </c>
      <c r="N13" s="3" t="s">
        <v>20</v>
      </c>
      <c r="O13" s="5" t="s">
        <v>13</v>
      </c>
      <c r="P13" s="3" t="s">
        <v>14</v>
      </c>
      <c r="Q13" s="3" t="s">
        <v>15</v>
      </c>
    </row>
    <row r="14" spans="1:17" s="7" customFormat="1" ht="30" customHeight="1" x14ac:dyDescent="0.25">
      <c r="A14" s="66" t="s">
        <v>37</v>
      </c>
      <c r="B14" s="67"/>
      <c r="C14" s="39">
        <f>ROUND(([1]rs!$F$61+[1]rs!$F$63)/([1]rs!$D$61+[1]rs!$D$63),6)</f>
        <v>3.8591E-2</v>
      </c>
      <c r="D14" s="39">
        <f>ROUND(([1]rhs!$F$61+[1]rhs!$F$63)/([1]rhs!$D$61+[1]rhs!$D$63),6)</f>
        <v>4.9668999999999998E-2</v>
      </c>
      <c r="E14" s="39">
        <f>ROUND(([1]rlm!$F$61+[1]rlm!$F$62)/([1]rlm!$D$61+[1]rlm!$D$62),6)</f>
        <v>4.0953999999999997E-2</v>
      </c>
      <c r="F14" s="39">
        <f>+[1]wh!$E$54</f>
        <v>4.7121999999999997E-2</v>
      </c>
      <c r="G14" s="39">
        <f>+[1]whs!$E$57</f>
        <v>1.58E-3</v>
      </c>
      <c r="H14" s="40">
        <f>+[1]glp!$E$83</f>
        <v>3.0109999999999998E-3</v>
      </c>
      <c r="I14" s="41">
        <f>+[1]lpls!$E$96+[1]lpls!$E$97</f>
        <v>0</v>
      </c>
      <c r="J14" s="41">
        <f>+[1]lpls!$E$96+[1]lpls!$E$97</f>
        <v>0</v>
      </c>
      <c r="K14" s="41">
        <f>+[1]lplp!$E$87+[1]lplp!$E$88</f>
        <v>0</v>
      </c>
      <c r="L14" s="41">
        <f>+[1]htss!$E$85</f>
        <v>0</v>
      </c>
      <c r="M14" s="41">
        <f>+[1]htshv!$E$78</f>
        <v>0</v>
      </c>
      <c r="N14" s="41">
        <f>+[1]hs!$E$59</f>
        <v>9.5992999999999995E-2</v>
      </c>
      <c r="O14" s="41">
        <f>+[1]bpl!$E$68</f>
        <v>6.7130000000000002E-3</v>
      </c>
      <c r="P14" s="41">
        <f>+[1]bplpof!$E$70</f>
        <v>6.7080000000000004E-3</v>
      </c>
      <c r="Q14" s="41">
        <f>+[1]psal!$E$67</f>
        <v>7.1520000000000004E-3</v>
      </c>
    </row>
    <row r="15" spans="1:17" x14ac:dyDescent="0.25">
      <c r="A15" s="35" t="s">
        <v>28</v>
      </c>
      <c r="B15" s="37"/>
      <c r="C15" s="12">
        <f>+[1]rs!$E$61</f>
        <v>3.7239000000000001E-2</v>
      </c>
      <c r="D15" s="9">
        <f>+[1]rhs!$E$61</f>
        <v>4.8037000000000003E-2</v>
      </c>
      <c r="E15" s="14" t="s">
        <v>34</v>
      </c>
      <c r="F15" s="14" t="s">
        <v>34</v>
      </c>
      <c r="G15" s="14" t="s">
        <v>34</v>
      </c>
      <c r="H15" s="14" t="s">
        <v>34</v>
      </c>
      <c r="I15" s="14" t="s">
        <v>34</v>
      </c>
      <c r="J15" s="14" t="s">
        <v>34</v>
      </c>
      <c r="K15" s="14" t="s">
        <v>34</v>
      </c>
      <c r="L15" s="14" t="s">
        <v>34</v>
      </c>
      <c r="M15" s="14" t="s">
        <v>34</v>
      </c>
      <c r="N15" s="14" t="s">
        <v>34</v>
      </c>
      <c r="O15" s="14" t="s">
        <v>34</v>
      </c>
      <c r="P15" s="14" t="s">
        <v>34</v>
      </c>
      <c r="Q15" s="14" t="s">
        <v>34</v>
      </c>
    </row>
    <row r="16" spans="1:17" x14ac:dyDescent="0.25">
      <c r="A16" s="35" t="s">
        <v>29</v>
      </c>
      <c r="B16" s="38"/>
      <c r="C16" s="12">
        <f>+[1]rs!$E$63</f>
        <v>4.1059999999999999E-2</v>
      </c>
      <c r="D16" s="9">
        <f>+[1]rhs!$E$63</f>
        <v>5.2936999999999998E-2</v>
      </c>
      <c r="E16" s="14" t="s">
        <v>34</v>
      </c>
      <c r="F16" s="14" t="s">
        <v>34</v>
      </c>
      <c r="G16" s="14" t="s">
        <v>34</v>
      </c>
      <c r="H16" s="14" t="s">
        <v>34</v>
      </c>
      <c r="I16" s="14" t="s">
        <v>34</v>
      </c>
      <c r="J16" s="14" t="s">
        <v>34</v>
      </c>
      <c r="K16" s="14" t="s">
        <v>34</v>
      </c>
      <c r="L16" s="14" t="s">
        <v>34</v>
      </c>
      <c r="M16" s="14" t="s">
        <v>34</v>
      </c>
      <c r="N16" s="14" t="s">
        <v>34</v>
      </c>
      <c r="O16" s="14" t="s">
        <v>34</v>
      </c>
      <c r="P16" s="14" t="s">
        <v>34</v>
      </c>
      <c r="Q16" s="14" t="s">
        <v>34</v>
      </c>
    </row>
    <row r="17" spans="1:17" x14ac:dyDescent="0.25">
      <c r="A17" s="35" t="s">
        <v>33</v>
      </c>
      <c r="B17" s="38"/>
      <c r="C17" s="14" t="s">
        <v>34</v>
      </c>
      <c r="D17" s="14" t="s">
        <v>34</v>
      </c>
      <c r="E17" s="9">
        <f>+[1]rlm!$E$61</f>
        <v>6.9819000000000006E-2</v>
      </c>
      <c r="F17" s="14" t="s">
        <v>34</v>
      </c>
      <c r="G17" s="14" t="s">
        <v>34</v>
      </c>
      <c r="H17" s="14" t="s">
        <v>34</v>
      </c>
      <c r="I17" s="8">
        <f>+[1]lpls!$E$96</f>
        <v>0</v>
      </c>
      <c r="J17" s="8">
        <f>+[1]lpls!$E$96</f>
        <v>0</v>
      </c>
      <c r="K17" s="8">
        <f>+[1]lplp!$E$87</f>
        <v>0</v>
      </c>
      <c r="L17" s="14" t="s">
        <v>34</v>
      </c>
      <c r="M17" s="14" t="s">
        <v>34</v>
      </c>
      <c r="N17" s="14" t="s">
        <v>34</v>
      </c>
      <c r="O17" s="14" t="s">
        <v>34</v>
      </c>
      <c r="P17" s="14" t="s">
        <v>34</v>
      </c>
      <c r="Q17" s="14" t="s">
        <v>34</v>
      </c>
    </row>
    <row r="18" spans="1:17" x14ac:dyDescent="0.25">
      <c r="A18" s="35" t="s">
        <v>31</v>
      </c>
      <c r="B18" s="38"/>
      <c r="C18" s="14" t="s">
        <v>34</v>
      </c>
      <c r="D18" s="14" t="s">
        <v>34</v>
      </c>
      <c r="E18" s="9">
        <f>+[1]rlm!$E$62</f>
        <v>1.4566000000000001E-2</v>
      </c>
      <c r="F18" s="14" t="s">
        <v>34</v>
      </c>
      <c r="G18" s="14" t="s">
        <v>34</v>
      </c>
      <c r="H18" s="14" t="s">
        <v>34</v>
      </c>
      <c r="I18" s="8">
        <f>+[1]lpls!$E$97</f>
        <v>0</v>
      </c>
      <c r="J18" s="8">
        <f>+[1]lpls!$E$97</f>
        <v>0</v>
      </c>
      <c r="K18" s="8">
        <f>+[1]lplp!$E$88</f>
        <v>0</v>
      </c>
      <c r="L18" s="14" t="s">
        <v>34</v>
      </c>
      <c r="M18" s="14" t="s">
        <v>34</v>
      </c>
      <c r="N18" s="14" t="s">
        <v>34</v>
      </c>
      <c r="O18" s="14" t="s">
        <v>34</v>
      </c>
      <c r="P18" s="14" t="s">
        <v>34</v>
      </c>
      <c r="Q18" s="14" t="s">
        <v>34</v>
      </c>
    </row>
    <row r="19" spans="1:17" s="7" customFormat="1" ht="30" customHeight="1" x14ac:dyDescent="0.25">
      <c r="A19" s="68" t="s">
        <v>36</v>
      </c>
      <c r="B19" s="69"/>
      <c r="C19" s="42">
        <f>+ROUND(([1]rs!$F$62+[1]rs!$F$64)/([1]rs!$D$62+[1]rs!$D$64),6)</f>
        <v>3.3343999999999999E-2</v>
      </c>
      <c r="D19" s="42">
        <f>+ROUND(([1]rhs!$F$62+[1]rhs!$F$64)/([1]rhs!$D$62+[1]rhs!$D$64),6)</f>
        <v>2.2608E-2</v>
      </c>
      <c r="E19" s="42">
        <f>+ROUND(([1]rlm!$F$63+[1]rlm!$F$64)/([1]rlm!$D$63+[1]rlm!$D$64),6)</f>
        <v>1.4560999999999999E-2</v>
      </c>
      <c r="F19" s="42">
        <f>+[1]wh!$E$55</f>
        <v>4.7121999999999997E-2</v>
      </c>
      <c r="G19" s="42">
        <f>+[1]whs!$E$58</f>
        <v>1.58E-3</v>
      </c>
      <c r="H19" s="42">
        <f>+[1]glp!$E$84</f>
        <v>7.6860000000000001E-3</v>
      </c>
      <c r="I19" s="43">
        <f>+[1]lpls!$E$98+[1]lpls!$E$99</f>
        <v>0</v>
      </c>
      <c r="J19" s="43">
        <f>+[1]lpls!$E$98+[1]lpls!$E$99</f>
        <v>0</v>
      </c>
      <c r="K19" s="43">
        <f>+[1]lplp!$E$89+[1]lplp!$E$90</f>
        <v>0</v>
      </c>
      <c r="L19" s="43">
        <f>+[1]htss!$E$87</f>
        <v>0</v>
      </c>
      <c r="M19" s="43">
        <f>+[1]htshv!$E$80</f>
        <v>0</v>
      </c>
      <c r="N19" s="43">
        <f>+[1]hs!$E$60</f>
        <v>2.8715999999999998E-2</v>
      </c>
      <c r="O19" s="43">
        <f>+[1]bpl!$E$69</f>
        <v>6.7130000000000002E-3</v>
      </c>
      <c r="P19" s="43">
        <f>+[1]bplpof!$E$71</f>
        <v>6.7080000000000004E-3</v>
      </c>
      <c r="Q19" s="43">
        <f>+[1]psal!$E$68</f>
        <v>7.1520000000000004E-3</v>
      </c>
    </row>
    <row r="20" spans="1:17" x14ac:dyDescent="0.25">
      <c r="A20" s="35" t="s">
        <v>28</v>
      </c>
      <c r="B20" s="15"/>
      <c r="C20" s="9">
        <f>+[1]rs!$E$62</f>
        <v>3.3343999999999999E-2</v>
      </c>
      <c r="D20" s="9">
        <f>+[1]rhs!$E$62</f>
        <v>3.2538999999999998E-2</v>
      </c>
      <c r="E20" s="14" t="s">
        <v>34</v>
      </c>
      <c r="F20" s="14" t="s">
        <v>34</v>
      </c>
      <c r="G20" s="14" t="s">
        <v>34</v>
      </c>
      <c r="H20" s="14" t="s">
        <v>34</v>
      </c>
      <c r="I20" s="14" t="s">
        <v>34</v>
      </c>
      <c r="J20" s="14" t="s">
        <v>34</v>
      </c>
      <c r="K20" s="14" t="s">
        <v>34</v>
      </c>
      <c r="L20" s="14" t="s">
        <v>34</v>
      </c>
      <c r="M20" s="14" t="s">
        <v>34</v>
      </c>
      <c r="N20" s="14" t="s">
        <v>34</v>
      </c>
      <c r="O20" s="14" t="s">
        <v>34</v>
      </c>
      <c r="P20" s="14" t="s">
        <v>34</v>
      </c>
      <c r="Q20" s="14" t="s">
        <v>34</v>
      </c>
    </row>
    <row r="21" spans="1:17" x14ac:dyDescent="0.25">
      <c r="A21" s="35" t="s">
        <v>29</v>
      </c>
      <c r="B21" s="15"/>
      <c r="C21" s="9">
        <f>+[1]rs!$E$64</f>
        <v>3.3343999999999999E-2</v>
      </c>
      <c r="D21" s="9">
        <f>+[1]rhs!$E$64</f>
        <v>1.4938999999999999E-2</v>
      </c>
      <c r="E21" s="14" t="s">
        <v>34</v>
      </c>
      <c r="F21" s="14" t="s">
        <v>34</v>
      </c>
      <c r="G21" s="14" t="s">
        <v>34</v>
      </c>
      <c r="H21" s="14" t="s">
        <v>34</v>
      </c>
      <c r="I21" s="14" t="s">
        <v>34</v>
      </c>
      <c r="J21" s="14" t="s">
        <v>34</v>
      </c>
      <c r="K21" s="14" t="s">
        <v>34</v>
      </c>
      <c r="L21" s="14" t="s">
        <v>34</v>
      </c>
      <c r="M21" s="14" t="s">
        <v>34</v>
      </c>
      <c r="N21" s="14" t="s">
        <v>34</v>
      </c>
      <c r="O21" s="14" t="s">
        <v>34</v>
      </c>
      <c r="P21" s="14" t="s">
        <v>34</v>
      </c>
      <c r="Q21" s="14" t="s">
        <v>34</v>
      </c>
    </row>
    <row r="22" spans="1:17" x14ac:dyDescent="0.25">
      <c r="A22" s="35" t="s">
        <v>30</v>
      </c>
      <c r="B22" s="15"/>
      <c r="C22" s="14" t="s">
        <v>34</v>
      </c>
      <c r="D22" s="14" t="s">
        <v>34</v>
      </c>
      <c r="E22" s="9">
        <f>+[1]rlm!$E$62</f>
        <v>1.4566000000000001E-2</v>
      </c>
      <c r="F22" s="14" t="s">
        <v>34</v>
      </c>
      <c r="G22" s="14" t="s">
        <v>34</v>
      </c>
      <c r="H22" s="14" t="s">
        <v>34</v>
      </c>
      <c r="I22" s="8">
        <f>+[1]lpls!$E$98</f>
        <v>0</v>
      </c>
      <c r="J22" s="8">
        <f>+[1]lpls!$E$98</f>
        <v>0</v>
      </c>
      <c r="K22" s="8">
        <f>+[1]lplp!$E$89</f>
        <v>0</v>
      </c>
      <c r="L22" s="14" t="s">
        <v>34</v>
      </c>
      <c r="M22" s="14" t="s">
        <v>34</v>
      </c>
      <c r="N22" s="14" t="s">
        <v>34</v>
      </c>
      <c r="O22" s="14" t="s">
        <v>34</v>
      </c>
      <c r="P22" s="14" t="s">
        <v>34</v>
      </c>
      <c r="Q22" s="14" t="s">
        <v>34</v>
      </c>
    </row>
    <row r="23" spans="1:17" x14ac:dyDescent="0.25">
      <c r="A23" s="35" t="s">
        <v>32</v>
      </c>
      <c r="B23" s="15"/>
      <c r="C23" s="14" t="s">
        <v>34</v>
      </c>
      <c r="D23" s="14" t="s">
        <v>34</v>
      </c>
      <c r="E23" s="9">
        <f>+[1]rlm!$E$64</f>
        <v>1.4566000000000001E-2</v>
      </c>
      <c r="F23" s="14" t="s">
        <v>34</v>
      </c>
      <c r="G23" s="14" t="s">
        <v>34</v>
      </c>
      <c r="H23" s="14" t="s">
        <v>34</v>
      </c>
      <c r="I23" s="8">
        <f>+[1]lpls!$E$99</f>
        <v>0</v>
      </c>
      <c r="J23" s="8">
        <f>+[1]lpls!$E$99</f>
        <v>0</v>
      </c>
      <c r="K23" s="8">
        <f>+[1]lplp!$E$90</f>
        <v>0</v>
      </c>
      <c r="L23" s="14" t="s">
        <v>34</v>
      </c>
      <c r="M23" s="14" t="s">
        <v>34</v>
      </c>
      <c r="N23" s="14" t="s">
        <v>34</v>
      </c>
      <c r="O23" s="14" t="s">
        <v>34</v>
      </c>
      <c r="P23" s="14" t="s">
        <v>34</v>
      </c>
      <c r="Q23" s="14" t="s">
        <v>34</v>
      </c>
    </row>
    <row r="24" spans="1:17" x14ac:dyDescent="0.25">
      <c r="A24" s="70" t="s">
        <v>22</v>
      </c>
      <c r="B24" s="71"/>
      <c r="C24" s="44">
        <f>+'[1]INPUT - delivery rates'!$D$31</f>
        <v>-4.8000000000000001E-5</v>
      </c>
      <c r="D24" s="44">
        <f>+'[1]INPUT - delivery rates'!$E$31</f>
        <v>-4.8000000000000001E-5</v>
      </c>
      <c r="E24" s="44">
        <f>+'[1]INPUT - delivery rates'!$F$31</f>
        <v>-4.8000000000000001E-5</v>
      </c>
      <c r="F24" s="44">
        <f>+'[1]INPUT - delivery rates'!$G$31</f>
        <v>0</v>
      </c>
      <c r="G24" s="44">
        <f>+'[1]INPUT - delivery rates'!$H$31</f>
        <v>0</v>
      </c>
      <c r="H24" s="44">
        <f>+'[1]INPUT - delivery rates'!$J$31</f>
        <v>0</v>
      </c>
      <c r="I24" s="44">
        <f>+'[1]INPUT - delivery rates'!$K$31</f>
        <v>0</v>
      </c>
      <c r="J24" s="44">
        <f>+'[1]INPUT - delivery rates'!$K$31</f>
        <v>0</v>
      </c>
      <c r="K24" s="44">
        <f>+'[1]INPUT - delivery rates'!$L$31</f>
        <v>0</v>
      </c>
      <c r="L24" s="44">
        <f>+'[1]INPUT - delivery rates'!$M$31</f>
        <v>0</v>
      </c>
      <c r="M24" s="44">
        <f>+'[1]INPUT - delivery rates'!$N$31</f>
        <v>0</v>
      </c>
      <c r="N24" s="44">
        <f>+'[1]INPUT - delivery rates'!$I$31</f>
        <v>0</v>
      </c>
      <c r="O24" s="44">
        <f>+'[1]INPUT - delivery rates'!$O$31</f>
        <v>0</v>
      </c>
      <c r="P24" s="44">
        <f>+'[1]INPUT - delivery rates'!$P$31</f>
        <v>0</v>
      </c>
      <c r="Q24" s="44">
        <f>+'[1]INPUT - delivery rates'!$Q$31</f>
        <v>0</v>
      </c>
    </row>
    <row r="25" spans="1:17" x14ac:dyDescent="0.25">
      <c r="A25" s="70" t="s">
        <v>23</v>
      </c>
      <c r="B25" s="71"/>
      <c r="C25" s="45">
        <f>+'[1]INPUT - delivery rates'!$D$36</f>
        <v>1.73E-4</v>
      </c>
      <c r="D25" s="45">
        <f>+C25</f>
        <v>1.73E-4</v>
      </c>
      <c r="E25" s="45">
        <f t="shared" ref="E25:Q25" si="4">+D25</f>
        <v>1.73E-4</v>
      </c>
      <c r="F25" s="45">
        <f t="shared" si="4"/>
        <v>1.73E-4</v>
      </c>
      <c r="G25" s="45">
        <f t="shared" si="4"/>
        <v>1.73E-4</v>
      </c>
      <c r="H25" s="45">
        <f t="shared" si="4"/>
        <v>1.73E-4</v>
      </c>
      <c r="I25" s="45">
        <f t="shared" si="4"/>
        <v>1.73E-4</v>
      </c>
      <c r="J25" s="45">
        <f t="shared" si="4"/>
        <v>1.73E-4</v>
      </c>
      <c r="K25" s="45">
        <f t="shared" si="4"/>
        <v>1.73E-4</v>
      </c>
      <c r="L25" s="45">
        <f t="shared" si="4"/>
        <v>1.73E-4</v>
      </c>
      <c r="M25" s="45">
        <f t="shared" si="4"/>
        <v>1.73E-4</v>
      </c>
      <c r="N25" s="45">
        <f t="shared" si="4"/>
        <v>1.73E-4</v>
      </c>
      <c r="O25" s="45">
        <f t="shared" si="4"/>
        <v>1.73E-4</v>
      </c>
      <c r="P25" s="45">
        <f t="shared" si="4"/>
        <v>1.73E-4</v>
      </c>
      <c r="Q25" s="45">
        <f t="shared" si="4"/>
        <v>1.73E-4</v>
      </c>
    </row>
    <row r="26" spans="1:17" x14ac:dyDescent="0.25">
      <c r="A26" s="70" t="s">
        <v>24</v>
      </c>
      <c r="B26" s="71"/>
      <c r="C26" s="45">
        <f>+'[1]INPUT - delivery rates'!$D$38</f>
        <v>1.575E-3</v>
      </c>
      <c r="D26" s="45">
        <f>+C26</f>
        <v>1.575E-3</v>
      </c>
      <c r="E26" s="45">
        <f t="shared" ref="E26:Q26" si="5">+D26</f>
        <v>1.575E-3</v>
      </c>
      <c r="F26" s="45">
        <f t="shared" si="5"/>
        <v>1.575E-3</v>
      </c>
      <c r="G26" s="45">
        <f t="shared" si="5"/>
        <v>1.575E-3</v>
      </c>
      <c r="H26" s="45">
        <f t="shared" si="5"/>
        <v>1.575E-3</v>
      </c>
      <c r="I26" s="45">
        <f t="shared" si="5"/>
        <v>1.575E-3</v>
      </c>
      <c r="J26" s="45">
        <f t="shared" si="5"/>
        <v>1.575E-3</v>
      </c>
      <c r="K26" s="45">
        <f t="shared" si="5"/>
        <v>1.575E-3</v>
      </c>
      <c r="L26" s="45">
        <f t="shared" si="5"/>
        <v>1.575E-3</v>
      </c>
      <c r="M26" s="45">
        <f t="shared" si="5"/>
        <v>1.575E-3</v>
      </c>
      <c r="N26" s="45">
        <f t="shared" si="5"/>
        <v>1.575E-3</v>
      </c>
      <c r="O26" s="45">
        <f t="shared" si="5"/>
        <v>1.575E-3</v>
      </c>
      <c r="P26" s="45">
        <f t="shared" si="5"/>
        <v>1.575E-3</v>
      </c>
      <c r="Q26" s="45">
        <f t="shared" si="5"/>
        <v>1.575E-3</v>
      </c>
    </row>
    <row r="27" spans="1:17" x14ac:dyDescent="0.25">
      <c r="A27" s="70" t="s">
        <v>25</v>
      </c>
      <c r="B27" s="71"/>
      <c r="C27" s="44">
        <f>+'[1]INPUT - delivery rates'!$D$39</f>
        <v>-4.4229999999999998E-3</v>
      </c>
      <c r="D27" s="44">
        <f>+'[1]INPUT - delivery rates'!$E$39</f>
        <v>-3.9740000000000001E-3</v>
      </c>
      <c r="E27" s="44">
        <f>+'[1]INPUT - delivery rates'!$F$39</f>
        <v>-3.418E-3</v>
      </c>
      <c r="F27" s="44">
        <f>+'[1]INPUT - delivery rates'!$G$39</f>
        <v>-2.7620000000000001E-3</v>
      </c>
      <c r="G27" s="44">
        <f>+'[1]INPUT - delivery rates'!$H$39</f>
        <v>-9.3168000000000001E-2</v>
      </c>
      <c r="H27" s="44">
        <f>+'[1]INPUT - delivery rates'!$J$39</f>
        <v>-1.2689999999999999E-3</v>
      </c>
      <c r="I27" s="44">
        <f>+'[1]INPUT - delivery rates'!$K$39</f>
        <v>-7.4399999999999998E-4</v>
      </c>
      <c r="J27" s="44">
        <f>+'[1]INPUT - delivery rates'!$K$39</f>
        <v>-7.4399999999999998E-4</v>
      </c>
      <c r="K27" s="44">
        <f>+'[1]INPUT - delivery rates'!$L$39</f>
        <v>-4.5199999999999998E-4</v>
      </c>
      <c r="L27" s="44">
        <f>+'[1]INPUT - delivery rates'!$M$39</f>
        <v>-4.6500000000000003E-4</v>
      </c>
      <c r="M27" s="44">
        <f>+'[1]INPUT - delivery rates'!$N$39</f>
        <v>-2.1100000000000001E-4</v>
      </c>
      <c r="N27" s="44">
        <f>+'[1]INPUT - delivery rates'!$I$39</f>
        <v>-1.7340000000000001E-3</v>
      </c>
      <c r="O27" s="44">
        <f>+'[1]INPUT - delivery rates'!$O$39</f>
        <v>0</v>
      </c>
      <c r="P27" s="44">
        <f>+'[1]INPUT - delivery rates'!$P$39</f>
        <v>-1.1069999999999999E-3</v>
      </c>
      <c r="Q27" s="44">
        <f>+'[1]INPUT - delivery rates'!$Q$39</f>
        <v>0</v>
      </c>
    </row>
    <row r="28" spans="1:17" x14ac:dyDescent="0.25">
      <c r="A28" s="34" t="s">
        <v>27</v>
      </c>
      <c r="B28" s="17"/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f>+'[1]INPUT - delivery rates'!$D$37</f>
        <v>1.4999999999999999E-4</v>
      </c>
      <c r="K28" s="44">
        <f>+J28</f>
        <v>1.4999999999999999E-4</v>
      </c>
      <c r="L28" s="44">
        <f t="shared" ref="L28:M28" si="6">+K28</f>
        <v>1.4999999999999999E-4</v>
      </c>
      <c r="M28" s="44">
        <f t="shared" si="6"/>
        <v>1.4999999999999999E-4</v>
      </c>
      <c r="N28" s="44">
        <v>0</v>
      </c>
      <c r="O28" s="44">
        <v>0</v>
      </c>
      <c r="P28" s="44">
        <v>0</v>
      </c>
      <c r="Q28" s="44">
        <v>0</v>
      </c>
    </row>
    <row r="29" spans="1:17" s="7" customFormat="1" ht="30" customHeight="1" x14ac:dyDescent="0.25">
      <c r="A29" s="72" t="s">
        <v>42</v>
      </c>
      <c r="B29" s="73"/>
      <c r="C29" s="46">
        <f>ROUND(([1]rs!$F$82+[1]rs!$F$84)/([1]rs!$D$82+[1]rs!$D$84),6)</f>
        <v>0.115908</v>
      </c>
      <c r="D29" s="46">
        <f>ROUND(([1]rhs!$F$82+[1]rhs!$F$84)/([1]rhs!$D$82+[1]rhs!$D$84),6)</f>
        <v>8.9272000000000004E-2</v>
      </c>
      <c r="E29" s="46">
        <f>ROUND(([1]rlm!$F$82+[1]rlm!$F$83)/([1]rlm!$D$82+[1]rlm!$D$83),6)</f>
        <v>0.12836900000000001</v>
      </c>
      <c r="F29" s="46">
        <f>+[1]wh!$E$73</f>
        <v>5.0561000000000002E-2</v>
      </c>
      <c r="G29" s="46">
        <f>+[1]whs!$E$76</f>
        <v>5.0658000000000002E-2</v>
      </c>
      <c r="H29" s="46">
        <f>+[1]glp!$E$118</f>
        <v>5.2053000000000002E-2</v>
      </c>
      <c r="I29" s="46">
        <f>+(ROUND(([1]lpls!$F$134+[1]lpls!$F$135)/([1]lpls!$D$134+[1]lpls!$D$135),6))</f>
        <v>5.1406E-2</v>
      </c>
      <c r="J29" s="46">
        <f>+[1]lpls!$E$142</f>
        <v>3.9011999999999998E-2</v>
      </c>
      <c r="K29" s="47">
        <f>+[1]lplp!$E$124</f>
        <v>3.7154E-2</v>
      </c>
      <c r="L29" s="47">
        <f>+[1]htss!$E$122</f>
        <v>3.6671000000000002E-2</v>
      </c>
      <c r="M29" s="47">
        <f>+[1]htshv!$E$115</f>
        <v>3.0707999999999999E-2</v>
      </c>
      <c r="N29" s="47">
        <f>+[1]hs!$E$78</f>
        <v>0.114789</v>
      </c>
      <c r="O29" s="47">
        <f>+[1]bpl!$E$88</f>
        <v>4.6185999999999998E-2</v>
      </c>
      <c r="P29" s="47">
        <f>+[1]bplpof!$E$90</f>
        <v>4.6185999999999998E-2</v>
      </c>
      <c r="Q29" s="47">
        <f>+[1]psal!$E$87</f>
        <v>4.6185999999999998E-2</v>
      </c>
    </row>
    <row r="30" spans="1:17" x14ac:dyDescent="0.25">
      <c r="A30" s="35" t="s">
        <v>28</v>
      </c>
      <c r="B30" s="15"/>
      <c r="C30" s="9">
        <f>+[1]rs!$E$82</f>
        <v>0.11272500000000001</v>
      </c>
      <c r="D30" s="9">
        <f>+[1]rhs!$E$82</f>
        <v>8.5200999999999999E-2</v>
      </c>
      <c r="E30" s="14" t="s">
        <v>34</v>
      </c>
      <c r="F30" s="14" t="s">
        <v>34</v>
      </c>
      <c r="G30" s="14" t="s">
        <v>34</v>
      </c>
      <c r="H30" s="14" t="s">
        <v>34</v>
      </c>
      <c r="I30" s="14" t="s">
        <v>34</v>
      </c>
      <c r="J30" s="14" t="s">
        <v>34</v>
      </c>
      <c r="K30" s="14" t="s">
        <v>34</v>
      </c>
      <c r="L30" s="14" t="s">
        <v>34</v>
      </c>
      <c r="M30" s="14" t="s">
        <v>34</v>
      </c>
      <c r="N30" s="14" t="s">
        <v>34</v>
      </c>
      <c r="O30" s="14" t="s">
        <v>34</v>
      </c>
      <c r="P30" s="14" t="s">
        <v>34</v>
      </c>
      <c r="Q30" s="14" t="s">
        <v>34</v>
      </c>
    </row>
    <row r="31" spans="1:17" x14ac:dyDescent="0.25">
      <c r="A31" s="35" t="s">
        <v>29</v>
      </c>
      <c r="B31" s="15"/>
      <c r="C31" s="9">
        <f>+[1]rs!$E$84</f>
        <v>0.121722</v>
      </c>
      <c r="D31" s="9">
        <f>+[1]rhs!$E$84</f>
        <v>9.7230999999999998E-2</v>
      </c>
      <c r="E31" s="14" t="s">
        <v>34</v>
      </c>
      <c r="F31" s="14" t="s">
        <v>34</v>
      </c>
      <c r="G31" s="14" t="s">
        <v>34</v>
      </c>
      <c r="H31" s="14" t="s">
        <v>34</v>
      </c>
      <c r="I31" s="14" t="s">
        <v>34</v>
      </c>
      <c r="J31" s="14" t="s">
        <v>34</v>
      </c>
      <c r="K31" s="14" t="s">
        <v>34</v>
      </c>
      <c r="L31" s="14" t="s">
        <v>34</v>
      </c>
      <c r="M31" s="14" t="s">
        <v>34</v>
      </c>
      <c r="N31" s="14" t="s">
        <v>34</v>
      </c>
      <c r="O31" s="14" t="s">
        <v>34</v>
      </c>
      <c r="P31" s="14" t="s">
        <v>34</v>
      </c>
      <c r="Q31" s="14" t="s">
        <v>34</v>
      </c>
    </row>
    <row r="32" spans="1:17" x14ac:dyDescent="0.25">
      <c r="A32" s="35" t="s">
        <v>30</v>
      </c>
      <c r="B32" s="15"/>
      <c r="C32" s="14" t="s">
        <v>34</v>
      </c>
      <c r="D32" s="14" t="s">
        <v>34</v>
      </c>
      <c r="E32" s="14">
        <f>+[1]rlm!$E$82</f>
        <v>0.21166299999999999</v>
      </c>
      <c r="F32" s="14" t="s">
        <v>34</v>
      </c>
      <c r="G32" s="14" t="s">
        <v>34</v>
      </c>
      <c r="H32" s="14" t="s">
        <v>34</v>
      </c>
      <c r="I32" s="9">
        <f>+[1]lpls!$E$134</f>
        <v>5.8939999999999999E-2</v>
      </c>
      <c r="J32" s="14" t="s">
        <v>34</v>
      </c>
      <c r="K32" s="14" t="s">
        <v>34</v>
      </c>
      <c r="L32" s="14" t="s">
        <v>34</v>
      </c>
      <c r="M32" s="14" t="s">
        <v>34</v>
      </c>
      <c r="N32" s="14" t="s">
        <v>34</v>
      </c>
      <c r="O32" s="14" t="s">
        <v>34</v>
      </c>
      <c r="P32" s="14" t="s">
        <v>34</v>
      </c>
      <c r="Q32" s="14" t="s">
        <v>34</v>
      </c>
    </row>
    <row r="33" spans="1:17" x14ac:dyDescent="0.25">
      <c r="A33" s="35" t="s">
        <v>31</v>
      </c>
      <c r="B33" s="15"/>
      <c r="C33" s="14" t="s">
        <v>34</v>
      </c>
      <c r="D33" s="14" t="s">
        <v>34</v>
      </c>
      <c r="E33" s="14">
        <f>+[1]rlm!$E$83</f>
        <v>5.2202999999999999E-2</v>
      </c>
      <c r="F33" s="14" t="s">
        <v>34</v>
      </c>
      <c r="G33" s="14" t="s">
        <v>34</v>
      </c>
      <c r="H33" s="14" t="s">
        <v>34</v>
      </c>
      <c r="I33" s="9">
        <f>+[1]lpls!$E$135</f>
        <v>4.3949000000000002E-2</v>
      </c>
      <c r="J33" s="14" t="s">
        <v>34</v>
      </c>
      <c r="K33" s="14" t="s">
        <v>34</v>
      </c>
      <c r="L33" s="14" t="s">
        <v>34</v>
      </c>
      <c r="M33" s="14" t="s">
        <v>34</v>
      </c>
      <c r="N33" s="14" t="s">
        <v>34</v>
      </c>
      <c r="O33" s="14" t="s">
        <v>34</v>
      </c>
      <c r="P33" s="14" t="s">
        <v>34</v>
      </c>
      <c r="Q33" s="14" t="s">
        <v>34</v>
      </c>
    </row>
    <row r="34" spans="1:17" ht="30" customHeight="1" x14ac:dyDescent="0.25">
      <c r="A34" s="74" t="s">
        <v>43</v>
      </c>
      <c r="B34" s="75"/>
      <c r="C34" s="48">
        <f>+ROUND(([1]rs!$F$83+[1]rs!$F$85)/([1]rs!$D$83+[1]rs!$D$85),6)</f>
        <v>0.113846</v>
      </c>
      <c r="D34" s="48">
        <f>+ROUND(([1]rhs!$F$83+[1]rhs!$F$85)/([1]rhs!$D$83+[1]rhs!$D$85),6)</f>
        <v>9.0184E-2</v>
      </c>
      <c r="E34" s="48">
        <f>+ROUND(([1]rlm!$F$84+[1]rlm!$F$85)/([1]rlm!$D$84+[1]rlm!$D$85),6)</f>
        <v>0.119088</v>
      </c>
      <c r="F34" s="48">
        <f>+[1]wh!$E$74</f>
        <v>5.2269999999999997E-2</v>
      </c>
      <c r="G34" s="48">
        <f>+[1]whs!$E$77</f>
        <v>5.2817000000000003E-2</v>
      </c>
      <c r="H34" s="49">
        <f>+[1]glp!$E$119</f>
        <v>5.2838999999999997E-2</v>
      </c>
      <c r="I34" s="48">
        <f>+(ROUND(([1]lpls!$F$136+[1]lpls!$F$137)/([1]lpls!$D$136+[1]lpls!$D$137),6))</f>
        <v>5.2498000000000003E-2</v>
      </c>
      <c r="J34" s="48">
        <f>+[1]lpls!$E$144</f>
        <v>4.7416E-2</v>
      </c>
      <c r="K34" s="50">
        <f>+[1]lplp!$E$126</f>
        <v>4.5353999999999998E-2</v>
      </c>
      <c r="L34" s="50">
        <f>+[1]htss!$E$124</f>
        <v>4.4162E-2</v>
      </c>
      <c r="M34" s="50">
        <f>+[1]htshv!$E$117</f>
        <v>4.4893000000000002E-2</v>
      </c>
      <c r="N34" s="50">
        <f>+[1]hs!$E$79</f>
        <v>0.11333699999999999</v>
      </c>
      <c r="O34" s="50">
        <f>+[1]bpl!$E$89</f>
        <v>5.0904999999999999E-2</v>
      </c>
      <c r="P34" s="50">
        <f>+[1]bplpof!$E$91</f>
        <v>5.0904999999999999E-2</v>
      </c>
      <c r="Q34" s="50">
        <f>+[1]psal!$E$88</f>
        <v>5.0904999999999999E-2</v>
      </c>
    </row>
    <row r="35" spans="1:17" x14ac:dyDescent="0.25">
      <c r="A35" s="35" t="s">
        <v>28</v>
      </c>
      <c r="B35" s="15"/>
      <c r="C35" s="9">
        <f>+[1]rs!$E$83</f>
        <v>0.113846</v>
      </c>
      <c r="D35" s="9">
        <f>+[1]rhs!$E$83</f>
        <v>9.0189000000000005E-2</v>
      </c>
      <c r="E35" s="14" t="s">
        <v>34</v>
      </c>
      <c r="F35" s="14" t="s">
        <v>34</v>
      </c>
      <c r="G35" s="14" t="s">
        <v>34</v>
      </c>
      <c r="H35" s="14" t="s">
        <v>34</v>
      </c>
      <c r="I35" s="14" t="s">
        <v>34</v>
      </c>
      <c r="J35" s="14" t="s">
        <v>34</v>
      </c>
      <c r="K35" s="14" t="s">
        <v>34</v>
      </c>
      <c r="L35" s="14" t="s">
        <v>34</v>
      </c>
      <c r="M35" s="14" t="s">
        <v>34</v>
      </c>
      <c r="N35" s="14" t="s">
        <v>34</v>
      </c>
      <c r="O35" s="14" t="s">
        <v>34</v>
      </c>
      <c r="P35" s="14" t="s">
        <v>34</v>
      </c>
      <c r="Q35" s="14" t="s">
        <v>34</v>
      </c>
    </row>
    <row r="36" spans="1:17" x14ac:dyDescent="0.25">
      <c r="A36" s="35" t="s">
        <v>29</v>
      </c>
      <c r="B36" s="15"/>
      <c r="C36" s="9">
        <f>+[1]rs!$E$85</f>
        <v>0.113846</v>
      </c>
      <c r="D36" s="9">
        <f>+[1]rhs!$E$85</f>
        <v>9.0189000000000005E-2</v>
      </c>
      <c r="E36" s="14" t="s">
        <v>34</v>
      </c>
      <c r="F36" s="14" t="s">
        <v>34</v>
      </c>
      <c r="G36" s="14" t="s">
        <v>34</v>
      </c>
      <c r="H36" s="14" t="s">
        <v>34</v>
      </c>
      <c r="I36" s="14" t="s">
        <v>34</v>
      </c>
      <c r="J36" s="14" t="s">
        <v>34</v>
      </c>
      <c r="K36" s="14" t="s">
        <v>34</v>
      </c>
      <c r="L36" s="14" t="s">
        <v>34</v>
      </c>
      <c r="M36" s="14" t="s">
        <v>34</v>
      </c>
      <c r="N36" s="14" t="s">
        <v>34</v>
      </c>
      <c r="O36" s="14" t="s">
        <v>34</v>
      </c>
      <c r="P36" s="14" t="s">
        <v>34</v>
      </c>
      <c r="Q36" s="14" t="s">
        <v>34</v>
      </c>
    </row>
    <row r="37" spans="1:17" x14ac:dyDescent="0.25">
      <c r="A37" s="35" t="s">
        <v>30</v>
      </c>
      <c r="B37" s="11"/>
      <c r="C37" s="14" t="s">
        <v>34</v>
      </c>
      <c r="D37" s="14" t="s">
        <v>34</v>
      </c>
      <c r="E37" s="14">
        <f>+[1]rlm!$E$84</f>
        <v>0.20075599999999999</v>
      </c>
      <c r="F37" s="14" t="s">
        <v>34</v>
      </c>
      <c r="G37" s="14" t="s">
        <v>34</v>
      </c>
      <c r="H37" s="14" t="s">
        <v>34</v>
      </c>
      <c r="I37" s="9">
        <f>+[1]lpls!$E$136</f>
        <v>5.6673000000000001E-2</v>
      </c>
      <c r="J37" s="14" t="s">
        <v>34</v>
      </c>
      <c r="K37" s="14" t="s">
        <v>34</v>
      </c>
      <c r="L37" s="14" t="s">
        <v>34</v>
      </c>
      <c r="M37" s="14" t="s">
        <v>34</v>
      </c>
      <c r="N37" s="14" t="s">
        <v>34</v>
      </c>
      <c r="O37" s="14" t="s">
        <v>34</v>
      </c>
      <c r="P37" s="14" t="s">
        <v>34</v>
      </c>
      <c r="Q37" s="14" t="s">
        <v>34</v>
      </c>
    </row>
    <row r="38" spans="1:17" ht="15.75" thickBot="1" x14ac:dyDescent="0.3">
      <c r="A38" s="36" t="s">
        <v>31</v>
      </c>
      <c r="B38" s="13"/>
      <c r="C38" s="16" t="s">
        <v>34</v>
      </c>
      <c r="D38" s="16" t="s">
        <v>34</v>
      </c>
      <c r="E38" s="16">
        <f>+[1]rlm!$E$85</f>
        <v>5.7147999999999997E-2</v>
      </c>
      <c r="F38" s="16" t="s">
        <v>34</v>
      </c>
      <c r="G38" s="16" t="s">
        <v>34</v>
      </c>
      <c r="H38" s="16" t="s">
        <v>34</v>
      </c>
      <c r="I38" s="10">
        <f>+[1]lpls!$E$137</f>
        <v>4.8627999999999998E-2</v>
      </c>
      <c r="J38" s="16" t="s">
        <v>34</v>
      </c>
      <c r="K38" s="16" t="s">
        <v>34</v>
      </c>
      <c r="L38" s="16" t="s">
        <v>34</v>
      </c>
      <c r="M38" s="16" t="s">
        <v>34</v>
      </c>
      <c r="N38" s="16" t="s">
        <v>34</v>
      </c>
      <c r="O38" s="16" t="s">
        <v>34</v>
      </c>
      <c r="P38" s="16" t="s">
        <v>34</v>
      </c>
      <c r="Q38" s="16" t="s">
        <v>34</v>
      </c>
    </row>
    <row r="39" spans="1:17" x14ac:dyDescent="0.25">
      <c r="A39" s="58" t="s">
        <v>35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</row>
    <row r="40" spans="1:17" ht="15.75" thickBot="1" x14ac:dyDescent="0.3">
      <c r="A40" s="61" t="s">
        <v>19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3"/>
    </row>
  </sheetData>
  <mergeCells count="16">
    <mergeCell ref="A8:C8"/>
    <mergeCell ref="A2:Q2"/>
    <mergeCell ref="A39:Q39"/>
    <mergeCell ref="A40:Q40"/>
    <mergeCell ref="A12:Q12"/>
    <mergeCell ref="A14:B14"/>
    <mergeCell ref="A19:B19"/>
    <mergeCell ref="A24:B24"/>
    <mergeCell ref="A25:B25"/>
    <mergeCell ref="A26:B26"/>
    <mergeCell ref="A27:B27"/>
    <mergeCell ref="A29:B29"/>
    <mergeCell ref="A34:B34"/>
    <mergeCell ref="A9:C9"/>
    <mergeCell ref="A10:C10"/>
    <mergeCell ref="A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Zarra, David J.</dc:creator>
  <cp:lastModifiedBy>Matt Weissman</cp:lastModifiedBy>
  <dcterms:created xsi:type="dcterms:W3CDTF">2019-08-07T13:03:59Z</dcterms:created>
  <dcterms:modified xsi:type="dcterms:W3CDTF">2019-08-19T19:41:12Z</dcterms:modified>
</cp:coreProperties>
</file>