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ereaddy\Desktop\TRC\Energy Services\NJOCE\SmartStart Buildings\V12 Calculators\Calculators\Final\"/>
    </mc:Choice>
  </mc:AlternateContent>
  <workbookProtection workbookAlgorithmName="SHA-512" workbookHashValue="CPZQYQJ0MCaHBS+hR0P3qSshf1ma2ZM7q1Pp77NSeXiXSmwXI3xVg1BGkalSW60/glzHPHCDUboDV86yAAbrkA==" workbookSaltValue="LeJ6P+cMDaKhcLlMxP0DEw==" workbookSpinCount="100000" lockStructure="1"/>
  <bookViews>
    <workbookView xWindow="708" yWindow="888" windowWidth="19320" windowHeight="8220"/>
  </bookViews>
  <sheets>
    <sheet name="Worksheet" sheetId="1" r:id="rId1"/>
    <sheet name="Measure Code" sheetId="6" state="hidden" r:id="rId2"/>
    <sheet name="Tables" sheetId="5" state="hidden" r:id="rId3"/>
    <sheet name="Export" sheetId="3" state="hidden" r:id="rId4"/>
    <sheet name="Version" sheetId="4" state="hidden" r:id="rId5"/>
  </sheets>
  <definedNames>
    <definedName name="_xlnm._FilterDatabase" localSheetId="1" hidden="1">'Measure Code'!$A$1:$S$25</definedName>
    <definedName name="Building">Tables!$A$2:$A$29</definedName>
    <definedName name="Building_Lookup">Tables!$A$2:$B$29</definedName>
    <definedName name="MeasureCode">'Measure Code'!$A$2:$A$25</definedName>
    <definedName name="MeasureCode_Lookup">'Measure Code'!$A$2:$M$25</definedName>
    <definedName name="_xlnm.Print_Area" localSheetId="0">Worksheet!$B$1:$Y$39</definedName>
  </definedNames>
  <calcPr calcId="152511" concurrentCalc="0"/>
</workbook>
</file>

<file path=xl/calcChain.xml><?xml version="1.0" encoding="utf-8"?>
<calcChain xmlns="http://schemas.openxmlformats.org/spreadsheetml/2006/main">
  <c r="E16" i="1" l="1"/>
  <c r="O16" i="1"/>
  <c r="P16" i="1"/>
  <c r="K16" i="1"/>
  <c r="Q16" i="1"/>
  <c r="Z16" i="1"/>
  <c r="AC4" i="1"/>
  <c r="AE16" i="1"/>
  <c r="L3" i="3"/>
  <c r="E17" i="1"/>
  <c r="P17" i="1"/>
  <c r="O17" i="1"/>
  <c r="K17" i="1"/>
  <c r="Q17" i="1"/>
  <c r="Z17" i="1"/>
  <c r="AE17" i="1"/>
  <c r="L4" i="3"/>
  <c r="E18" i="1"/>
  <c r="O18" i="1"/>
  <c r="P18" i="1"/>
  <c r="K18" i="1"/>
  <c r="Q18" i="1"/>
  <c r="Z18" i="1"/>
  <c r="AE18" i="1"/>
  <c r="L5" i="3"/>
  <c r="E19" i="1"/>
  <c r="P19" i="1"/>
  <c r="O19" i="1"/>
  <c r="K19" i="1"/>
  <c r="Q19" i="1"/>
  <c r="Z19" i="1"/>
  <c r="AE19" i="1"/>
  <c r="L6" i="3"/>
  <c r="E20" i="1"/>
  <c r="O20" i="1"/>
  <c r="P20" i="1"/>
  <c r="K20" i="1"/>
  <c r="Q20" i="1"/>
  <c r="Z20" i="1"/>
  <c r="AE20" i="1"/>
  <c r="L7" i="3"/>
  <c r="E21" i="1"/>
  <c r="P21" i="1"/>
  <c r="O21" i="1"/>
  <c r="K21" i="1"/>
  <c r="Q21" i="1"/>
  <c r="Z21" i="1"/>
  <c r="AE21" i="1"/>
  <c r="L8" i="3"/>
  <c r="E22" i="1"/>
  <c r="O22" i="1"/>
  <c r="P22" i="1"/>
  <c r="K22" i="1"/>
  <c r="Q22" i="1"/>
  <c r="Z22" i="1"/>
  <c r="AE22" i="1"/>
  <c r="L9" i="3"/>
  <c r="E23" i="1"/>
  <c r="P23" i="1"/>
  <c r="O23" i="1"/>
  <c r="K23" i="1"/>
  <c r="Q23" i="1"/>
  <c r="Z23" i="1"/>
  <c r="AE23" i="1"/>
  <c r="L10" i="3"/>
  <c r="E24" i="1"/>
  <c r="O24" i="1"/>
  <c r="P24" i="1"/>
  <c r="K24" i="1"/>
  <c r="Q24" i="1"/>
  <c r="Z24" i="1"/>
  <c r="AE24" i="1"/>
  <c r="L11" i="3"/>
  <c r="E25" i="1"/>
  <c r="P25" i="1"/>
  <c r="O25" i="1"/>
  <c r="K25" i="1"/>
  <c r="Q25" i="1"/>
  <c r="Z25" i="1"/>
  <c r="AE25" i="1"/>
  <c r="L12" i="3"/>
  <c r="E26" i="1"/>
  <c r="O26" i="1"/>
  <c r="P26" i="1"/>
  <c r="K26" i="1"/>
  <c r="Q26" i="1"/>
  <c r="Z26" i="1"/>
  <c r="AE26" i="1"/>
  <c r="L13" i="3"/>
  <c r="E27" i="1"/>
  <c r="P27" i="1"/>
  <c r="O27" i="1"/>
  <c r="K27" i="1"/>
  <c r="Q27" i="1"/>
  <c r="Z27" i="1"/>
  <c r="AE27" i="1"/>
  <c r="L14" i="3"/>
  <c r="E28" i="1"/>
  <c r="O28" i="1"/>
  <c r="P28" i="1"/>
  <c r="K28" i="1"/>
  <c r="Q28" i="1"/>
  <c r="Z28" i="1"/>
  <c r="AE28" i="1"/>
  <c r="L15" i="3"/>
  <c r="E29" i="1"/>
  <c r="P29" i="1"/>
  <c r="O29" i="1"/>
  <c r="K29" i="1"/>
  <c r="Q29" i="1"/>
  <c r="Z29" i="1"/>
  <c r="AE29" i="1"/>
  <c r="L16" i="3"/>
  <c r="E30" i="1"/>
  <c r="O30" i="1"/>
  <c r="P30" i="1"/>
  <c r="K30" i="1"/>
  <c r="Q30" i="1"/>
  <c r="Z30" i="1"/>
  <c r="AE30" i="1"/>
  <c r="L17" i="3"/>
  <c r="E31" i="1"/>
  <c r="P31" i="1"/>
  <c r="O31" i="1"/>
  <c r="K31" i="1"/>
  <c r="Q31" i="1"/>
  <c r="Z31" i="1"/>
  <c r="AE31" i="1"/>
  <c r="L18" i="3"/>
  <c r="E32" i="1"/>
  <c r="O32" i="1"/>
  <c r="P32" i="1"/>
  <c r="K32" i="1"/>
  <c r="Q32" i="1"/>
  <c r="Z32" i="1"/>
  <c r="AE32" i="1"/>
  <c r="L19" i="3"/>
  <c r="E33" i="1"/>
  <c r="P33" i="1"/>
  <c r="O33" i="1"/>
  <c r="K33" i="1"/>
  <c r="Q33" i="1"/>
  <c r="Z33" i="1"/>
  <c r="AE33" i="1"/>
  <c r="L20" i="3"/>
  <c r="E34" i="1"/>
  <c r="O34" i="1"/>
  <c r="P34" i="1"/>
  <c r="K34" i="1"/>
  <c r="Q34" i="1"/>
  <c r="Z34" i="1"/>
  <c r="AE34" i="1"/>
  <c r="L21" i="3"/>
  <c r="E35" i="1"/>
  <c r="P35" i="1"/>
  <c r="O35" i="1"/>
  <c r="K35" i="1"/>
  <c r="Q35" i="1"/>
  <c r="Z35" i="1"/>
  <c r="AE35" i="1"/>
  <c r="L22" i="3"/>
  <c r="E36" i="1"/>
  <c r="O36" i="1"/>
  <c r="P36" i="1"/>
  <c r="K36" i="1"/>
  <c r="Q36" i="1"/>
  <c r="Z36" i="1"/>
  <c r="AE36" i="1"/>
  <c r="L23" i="3"/>
  <c r="E37" i="1"/>
  <c r="P37" i="1"/>
  <c r="O37" i="1"/>
  <c r="K37" i="1"/>
  <c r="Q37" i="1"/>
  <c r="Z37" i="1"/>
  <c r="AE37" i="1"/>
  <c r="L24" i="3"/>
  <c r="E38" i="1"/>
  <c r="O38" i="1"/>
  <c r="P38" i="1"/>
  <c r="K38" i="1"/>
  <c r="Q38" i="1"/>
  <c r="Z38" i="1"/>
  <c r="AE38" i="1"/>
  <c r="L25" i="3"/>
  <c r="Q39" i="1"/>
  <c r="AE39" i="1"/>
  <c r="L26" i="3"/>
  <c r="E15" i="1"/>
  <c r="P15" i="1"/>
  <c r="O15" i="1"/>
  <c r="K15" i="1"/>
  <c r="Q15" i="1"/>
  <c r="Z15" i="1"/>
  <c r="AE15" i="1"/>
  <c r="L2" i="3"/>
  <c r="AG15" i="1"/>
  <c r="AI15" i="1"/>
  <c r="AG16" i="1"/>
  <c r="AI16" i="1"/>
  <c r="AG17" i="1"/>
  <c r="AI17" i="1"/>
  <c r="AG18" i="1"/>
  <c r="AI18" i="1"/>
  <c r="AG19" i="1"/>
  <c r="AI19" i="1"/>
  <c r="AG20" i="1"/>
  <c r="AI20" i="1"/>
  <c r="AG21" i="1"/>
  <c r="AI21" i="1"/>
  <c r="AG22" i="1"/>
  <c r="AI22" i="1"/>
  <c r="AG23" i="1"/>
  <c r="AI23" i="1"/>
  <c r="AG24" i="1"/>
  <c r="AI24" i="1"/>
  <c r="AG25" i="1"/>
  <c r="AI25" i="1"/>
  <c r="AG26" i="1"/>
  <c r="AI26" i="1"/>
  <c r="AG27" i="1"/>
  <c r="AI27" i="1"/>
  <c r="AG28" i="1"/>
  <c r="AI28" i="1"/>
  <c r="AG29" i="1"/>
  <c r="AI29" i="1"/>
  <c r="AG30" i="1"/>
  <c r="AI30" i="1"/>
  <c r="AG31" i="1"/>
  <c r="AI31" i="1"/>
  <c r="AG32" i="1"/>
  <c r="AI32" i="1"/>
  <c r="AG33" i="1"/>
  <c r="AI33" i="1"/>
  <c r="AG34" i="1"/>
  <c r="AI34" i="1"/>
  <c r="AG35" i="1"/>
  <c r="AI35" i="1"/>
  <c r="AG36" i="1"/>
  <c r="AI36" i="1"/>
  <c r="AG37" i="1"/>
  <c r="AI37" i="1"/>
  <c r="AG38" i="1"/>
  <c r="AI38" i="1"/>
  <c r="AG39" i="1"/>
  <c r="AI39" i="1"/>
  <c r="AI10" i="1"/>
  <c r="AF15" i="1"/>
  <c r="AH15" i="1"/>
  <c r="AF16" i="1"/>
  <c r="AH16" i="1"/>
  <c r="AF17" i="1"/>
  <c r="AH17" i="1"/>
  <c r="AF18" i="1"/>
  <c r="AH18" i="1"/>
  <c r="AF19" i="1"/>
  <c r="AH19" i="1"/>
  <c r="AF20" i="1"/>
  <c r="AH20" i="1"/>
  <c r="AF21" i="1"/>
  <c r="AH21" i="1"/>
  <c r="AF22" i="1"/>
  <c r="AH22" i="1"/>
  <c r="AF23" i="1"/>
  <c r="AH23" i="1"/>
  <c r="AF24" i="1"/>
  <c r="AH24" i="1"/>
  <c r="AF25" i="1"/>
  <c r="AH25" i="1"/>
  <c r="AF26" i="1"/>
  <c r="AH26" i="1"/>
  <c r="AF27" i="1"/>
  <c r="AH27" i="1"/>
  <c r="AF28" i="1"/>
  <c r="AH28" i="1"/>
  <c r="AF29" i="1"/>
  <c r="AH29" i="1"/>
  <c r="AF30" i="1"/>
  <c r="AH30" i="1"/>
  <c r="AF31" i="1"/>
  <c r="AH31" i="1"/>
  <c r="AF32" i="1"/>
  <c r="AH32" i="1"/>
  <c r="AF33" i="1"/>
  <c r="AH33" i="1"/>
  <c r="AF34" i="1"/>
  <c r="AH34" i="1"/>
  <c r="AF35" i="1"/>
  <c r="AH35" i="1"/>
  <c r="AF36" i="1"/>
  <c r="AH36" i="1"/>
  <c r="AF37" i="1"/>
  <c r="AH37" i="1"/>
  <c r="AF38" i="1"/>
  <c r="AH38" i="1"/>
  <c r="AF39" i="1"/>
  <c r="AH39" i="1"/>
  <c r="AH10" i="1"/>
  <c r="AG10" i="1"/>
  <c r="AF10" i="1"/>
  <c r="AA15" i="1"/>
  <c r="AB15" i="1"/>
  <c r="AD15" i="1"/>
  <c r="AA16" i="1"/>
  <c r="AB16" i="1"/>
  <c r="AD16" i="1"/>
  <c r="AA17" i="1"/>
  <c r="AB17" i="1"/>
  <c r="AD17" i="1"/>
  <c r="AA18" i="1"/>
  <c r="AB18" i="1"/>
  <c r="AD18" i="1"/>
  <c r="AA19" i="1"/>
  <c r="AB19" i="1"/>
  <c r="AD19" i="1"/>
  <c r="AA20" i="1"/>
  <c r="AB20" i="1"/>
  <c r="AD20" i="1"/>
  <c r="AA21" i="1"/>
  <c r="AB21" i="1"/>
  <c r="AD21" i="1"/>
  <c r="AA22" i="1"/>
  <c r="AB22" i="1"/>
  <c r="AD22" i="1"/>
  <c r="AA23" i="1"/>
  <c r="AB23" i="1"/>
  <c r="AD23" i="1"/>
  <c r="AA24" i="1"/>
  <c r="AB24" i="1"/>
  <c r="AD24" i="1"/>
  <c r="AA25" i="1"/>
  <c r="AB25" i="1"/>
  <c r="AD25" i="1"/>
  <c r="AA26" i="1"/>
  <c r="AB26" i="1"/>
  <c r="AD26" i="1"/>
  <c r="AA27" i="1"/>
  <c r="AB27" i="1"/>
  <c r="AD27" i="1"/>
  <c r="AA28" i="1"/>
  <c r="AB28" i="1"/>
  <c r="AD28" i="1"/>
  <c r="AA29" i="1"/>
  <c r="AB29" i="1"/>
  <c r="AD29" i="1"/>
  <c r="AA30" i="1"/>
  <c r="AB30" i="1"/>
  <c r="AD30" i="1"/>
  <c r="AA31" i="1"/>
  <c r="AB31" i="1"/>
  <c r="AD31" i="1"/>
  <c r="AA32" i="1"/>
  <c r="AB32" i="1"/>
  <c r="AD32" i="1"/>
  <c r="AA33" i="1"/>
  <c r="AB33" i="1"/>
  <c r="AD33" i="1"/>
  <c r="AA34" i="1"/>
  <c r="AB34" i="1"/>
  <c r="AD34" i="1"/>
  <c r="AA35" i="1"/>
  <c r="AB35" i="1"/>
  <c r="AD35" i="1"/>
  <c r="AA36" i="1"/>
  <c r="AB36" i="1"/>
  <c r="AD36" i="1"/>
  <c r="AA37" i="1"/>
  <c r="AB37" i="1"/>
  <c r="AD37" i="1"/>
  <c r="AA38" i="1"/>
  <c r="AB38" i="1"/>
  <c r="AD38" i="1"/>
  <c r="AB39" i="1"/>
  <c r="AD39" i="1"/>
  <c r="AD10"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10" i="1"/>
  <c r="Z39" i="1"/>
  <c r="AA39" i="1"/>
  <c r="R16" i="1"/>
  <c r="S16" i="1"/>
  <c r="T16" i="1"/>
  <c r="U16" i="1"/>
  <c r="V16" i="1"/>
  <c r="W16" i="1"/>
  <c r="X16" i="1"/>
  <c r="R17" i="1"/>
  <c r="S17" i="1"/>
  <c r="T17" i="1"/>
  <c r="U17" i="1"/>
  <c r="V17" i="1"/>
  <c r="W17" i="1"/>
  <c r="X17" i="1"/>
  <c r="R18" i="1"/>
  <c r="S18" i="1"/>
  <c r="T18" i="1"/>
  <c r="U18" i="1"/>
  <c r="V18" i="1"/>
  <c r="W18" i="1"/>
  <c r="X18" i="1"/>
  <c r="R19" i="1"/>
  <c r="S19" i="1"/>
  <c r="T19" i="1"/>
  <c r="U19" i="1"/>
  <c r="V19" i="1"/>
  <c r="W19" i="1"/>
  <c r="X19" i="1"/>
  <c r="R20" i="1"/>
  <c r="S20" i="1"/>
  <c r="T20" i="1"/>
  <c r="U20" i="1"/>
  <c r="V20" i="1"/>
  <c r="W20" i="1"/>
  <c r="X20" i="1"/>
  <c r="R21" i="1"/>
  <c r="S21" i="1"/>
  <c r="T21" i="1"/>
  <c r="U21" i="1"/>
  <c r="V21" i="1"/>
  <c r="W21" i="1"/>
  <c r="X21" i="1"/>
  <c r="R22" i="1"/>
  <c r="S22" i="1"/>
  <c r="T22" i="1"/>
  <c r="U22" i="1"/>
  <c r="V22" i="1"/>
  <c r="W22" i="1"/>
  <c r="X22" i="1"/>
  <c r="R23" i="1"/>
  <c r="S23" i="1"/>
  <c r="T23" i="1"/>
  <c r="U23" i="1"/>
  <c r="V23" i="1"/>
  <c r="W23" i="1"/>
  <c r="X23" i="1"/>
  <c r="R24" i="1"/>
  <c r="S24" i="1"/>
  <c r="T24" i="1"/>
  <c r="U24" i="1"/>
  <c r="V24" i="1"/>
  <c r="W24" i="1"/>
  <c r="X24" i="1"/>
  <c r="R25" i="1"/>
  <c r="S25" i="1"/>
  <c r="T25" i="1"/>
  <c r="U25" i="1"/>
  <c r="V25" i="1"/>
  <c r="W25" i="1"/>
  <c r="X25" i="1"/>
  <c r="R26" i="1"/>
  <c r="S26" i="1"/>
  <c r="T26" i="1"/>
  <c r="U26" i="1"/>
  <c r="V26" i="1"/>
  <c r="W26" i="1"/>
  <c r="X26" i="1"/>
  <c r="R27" i="1"/>
  <c r="S27" i="1"/>
  <c r="T27" i="1"/>
  <c r="U27" i="1"/>
  <c r="V27" i="1"/>
  <c r="W27" i="1"/>
  <c r="X27" i="1"/>
  <c r="R28" i="1"/>
  <c r="S28" i="1"/>
  <c r="T28" i="1"/>
  <c r="U28" i="1"/>
  <c r="V28" i="1"/>
  <c r="W28" i="1"/>
  <c r="X28" i="1"/>
  <c r="R29" i="1"/>
  <c r="S29" i="1"/>
  <c r="T29" i="1"/>
  <c r="U29" i="1"/>
  <c r="V29" i="1"/>
  <c r="W29" i="1"/>
  <c r="X29" i="1"/>
  <c r="R30" i="1"/>
  <c r="S30" i="1"/>
  <c r="T30" i="1"/>
  <c r="U30" i="1"/>
  <c r="V30" i="1"/>
  <c r="W30" i="1"/>
  <c r="X30" i="1"/>
  <c r="R31" i="1"/>
  <c r="S31" i="1"/>
  <c r="T31" i="1"/>
  <c r="U31" i="1"/>
  <c r="V31" i="1"/>
  <c r="W31" i="1"/>
  <c r="X31" i="1"/>
  <c r="R32" i="1"/>
  <c r="S32" i="1"/>
  <c r="T32" i="1"/>
  <c r="U32" i="1"/>
  <c r="V32" i="1"/>
  <c r="W32" i="1"/>
  <c r="X32" i="1"/>
  <c r="R33" i="1"/>
  <c r="S33" i="1"/>
  <c r="T33" i="1"/>
  <c r="U33" i="1"/>
  <c r="V33" i="1"/>
  <c r="W33" i="1"/>
  <c r="X33" i="1"/>
  <c r="R34" i="1"/>
  <c r="S34" i="1"/>
  <c r="T34" i="1"/>
  <c r="U34" i="1"/>
  <c r="V34" i="1"/>
  <c r="W34" i="1"/>
  <c r="X34" i="1"/>
  <c r="R35" i="1"/>
  <c r="S35" i="1"/>
  <c r="T35" i="1"/>
  <c r="U35" i="1"/>
  <c r="V35" i="1"/>
  <c r="W35" i="1"/>
  <c r="X35" i="1"/>
  <c r="R36" i="1"/>
  <c r="S36" i="1"/>
  <c r="T36" i="1"/>
  <c r="U36" i="1"/>
  <c r="V36" i="1"/>
  <c r="W36" i="1"/>
  <c r="X36" i="1"/>
  <c r="R37" i="1"/>
  <c r="S37" i="1"/>
  <c r="T37" i="1"/>
  <c r="U37" i="1"/>
  <c r="V37" i="1"/>
  <c r="W37" i="1"/>
  <c r="X37" i="1"/>
  <c r="R38" i="1"/>
  <c r="S38" i="1"/>
  <c r="T38" i="1"/>
  <c r="U38" i="1"/>
  <c r="V38" i="1"/>
  <c r="W38" i="1"/>
  <c r="X38" i="1"/>
  <c r="V39" i="1"/>
  <c r="W39" i="1"/>
  <c r="X39" i="1"/>
  <c r="R15" i="1"/>
  <c r="S15" i="1"/>
  <c r="T15" i="1"/>
  <c r="U15" i="1"/>
  <c r="V15" i="1"/>
  <c r="X15" i="1"/>
  <c r="X10" i="1"/>
  <c r="W15" i="1"/>
  <c r="W10" i="1"/>
  <c r="R39" i="1"/>
  <c r="S39" i="1"/>
  <c r="T39" i="1"/>
  <c r="U39" i="1"/>
  <c r="O39" i="1"/>
  <c r="P39" i="1"/>
  <c r="K39" i="1"/>
  <c r="C15" i="1"/>
  <c r="D15" i="1"/>
  <c r="C16" i="1"/>
  <c r="C17" i="1"/>
  <c r="C18" i="1"/>
  <c r="C19" i="1"/>
  <c r="C20" i="1"/>
  <c r="C21" i="1"/>
  <c r="C22" i="1"/>
  <c r="C23" i="1"/>
  <c r="C24" i="1"/>
  <c r="C25" i="1"/>
  <c r="C26" i="1"/>
  <c r="C27" i="1"/>
  <c r="C28" i="1"/>
  <c r="C29" i="1"/>
  <c r="C30" i="1"/>
  <c r="C31" i="1"/>
  <c r="C32" i="1"/>
  <c r="C33" i="1"/>
  <c r="C34" i="1"/>
  <c r="C35" i="1"/>
  <c r="C36" i="1"/>
  <c r="C37" i="1"/>
  <c r="C38" i="1"/>
  <c r="C39" i="1"/>
  <c r="E39" i="1"/>
  <c r="D16" i="1"/>
  <c r="D17" i="1"/>
  <c r="D18" i="1"/>
  <c r="D19" i="1"/>
  <c r="D20" i="1"/>
  <c r="D21" i="1"/>
  <c r="D22" i="1"/>
  <c r="D23" i="1"/>
  <c r="D24" i="1"/>
  <c r="D25" i="1"/>
  <c r="D26" i="1"/>
  <c r="D27" i="1"/>
  <c r="D28" i="1"/>
  <c r="D29" i="1"/>
  <c r="D30" i="1"/>
  <c r="D31" i="1"/>
  <c r="D32" i="1"/>
  <c r="D33" i="1"/>
  <c r="D34" i="1"/>
  <c r="D35" i="1"/>
  <c r="D36" i="1"/>
  <c r="D37" i="1"/>
  <c r="D38" i="1"/>
  <c r="D39" i="1"/>
  <c r="H6" i="3"/>
  <c r="H10" i="3"/>
  <c r="H14" i="3"/>
  <c r="H18" i="3"/>
  <c r="H22" i="3"/>
  <c r="H26" i="3"/>
  <c r="A3" i="3"/>
  <c r="B3" i="3"/>
  <c r="C3" i="3"/>
  <c r="D3" i="3"/>
  <c r="I3" i="3"/>
  <c r="J3" i="3"/>
  <c r="K3" i="3"/>
  <c r="R3" i="3"/>
  <c r="A4" i="3"/>
  <c r="B4" i="3"/>
  <c r="C4" i="3"/>
  <c r="D4" i="3"/>
  <c r="I4" i="3"/>
  <c r="J4" i="3"/>
  <c r="K4" i="3"/>
  <c r="R4" i="3"/>
  <c r="A5" i="3"/>
  <c r="B5" i="3"/>
  <c r="C5" i="3"/>
  <c r="D5" i="3"/>
  <c r="I5" i="3"/>
  <c r="J5" i="3"/>
  <c r="K5" i="3"/>
  <c r="R5" i="3"/>
  <c r="A6" i="3"/>
  <c r="B6" i="3"/>
  <c r="C6" i="3"/>
  <c r="D6" i="3"/>
  <c r="I6" i="3"/>
  <c r="J6" i="3"/>
  <c r="K6" i="3"/>
  <c r="R6" i="3"/>
  <c r="A7" i="3"/>
  <c r="B7" i="3"/>
  <c r="C7" i="3"/>
  <c r="D7" i="3"/>
  <c r="I7" i="3"/>
  <c r="J7" i="3"/>
  <c r="K7" i="3"/>
  <c r="R7" i="3"/>
  <c r="A8" i="3"/>
  <c r="B8" i="3"/>
  <c r="C8" i="3"/>
  <c r="D8" i="3"/>
  <c r="I8" i="3"/>
  <c r="J8" i="3"/>
  <c r="K8" i="3"/>
  <c r="R8" i="3"/>
  <c r="A9" i="3"/>
  <c r="B9" i="3"/>
  <c r="C9" i="3"/>
  <c r="D9" i="3"/>
  <c r="I9" i="3"/>
  <c r="J9" i="3"/>
  <c r="K9" i="3"/>
  <c r="R9" i="3"/>
  <c r="A10" i="3"/>
  <c r="B10" i="3"/>
  <c r="C10" i="3"/>
  <c r="D10" i="3"/>
  <c r="I10" i="3"/>
  <c r="J10" i="3"/>
  <c r="K10" i="3"/>
  <c r="R10" i="3"/>
  <c r="A11" i="3"/>
  <c r="B11" i="3"/>
  <c r="C11" i="3"/>
  <c r="D11" i="3"/>
  <c r="I11" i="3"/>
  <c r="J11" i="3"/>
  <c r="K11" i="3"/>
  <c r="R11" i="3"/>
  <c r="A12" i="3"/>
  <c r="B12" i="3"/>
  <c r="C12" i="3"/>
  <c r="D12" i="3"/>
  <c r="I12" i="3"/>
  <c r="J12" i="3"/>
  <c r="K12" i="3"/>
  <c r="R12" i="3"/>
  <c r="A13" i="3"/>
  <c r="B13" i="3"/>
  <c r="C13" i="3"/>
  <c r="D13" i="3"/>
  <c r="I13" i="3"/>
  <c r="J13" i="3"/>
  <c r="K13" i="3"/>
  <c r="R13" i="3"/>
  <c r="A14" i="3"/>
  <c r="B14" i="3"/>
  <c r="C14" i="3"/>
  <c r="D14" i="3"/>
  <c r="I14" i="3"/>
  <c r="J14" i="3"/>
  <c r="K14" i="3"/>
  <c r="R14" i="3"/>
  <c r="A15" i="3"/>
  <c r="B15" i="3"/>
  <c r="C15" i="3"/>
  <c r="D15" i="3"/>
  <c r="I15" i="3"/>
  <c r="J15" i="3"/>
  <c r="K15" i="3"/>
  <c r="R15" i="3"/>
  <c r="A16" i="3"/>
  <c r="B16" i="3"/>
  <c r="C16" i="3"/>
  <c r="D16" i="3"/>
  <c r="I16" i="3"/>
  <c r="J16" i="3"/>
  <c r="K16" i="3"/>
  <c r="R16" i="3"/>
  <c r="A17" i="3"/>
  <c r="B17" i="3"/>
  <c r="C17" i="3"/>
  <c r="D17" i="3"/>
  <c r="I17" i="3"/>
  <c r="J17" i="3"/>
  <c r="K17" i="3"/>
  <c r="R17" i="3"/>
  <c r="A18" i="3"/>
  <c r="B18" i="3"/>
  <c r="C18" i="3"/>
  <c r="D18" i="3"/>
  <c r="I18" i="3"/>
  <c r="J18" i="3"/>
  <c r="K18" i="3"/>
  <c r="R18" i="3"/>
  <c r="A19" i="3"/>
  <c r="B19" i="3"/>
  <c r="C19" i="3"/>
  <c r="D19" i="3"/>
  <c r="I19" i="3"/>
  <c r="J19" i="3"/>
  <c r="K19" i="3"/>
  <c r="R19" i="3"/>
  <c r="A20" i="3"/>
  <c r="B20" i="3"/>
  <c r="C20" i="3"/>
  <c r="D20" i="3"/>
  <c r="I20" i="3"/>
  <c r="J20" i="3"/>
  <c r="K20" i="3"/>
  <c r="R20" i="3"/>
  <c r="A21" i="3"/>
  <c r="B21" i="3"/>
  <c r="C21" i="3"/>
  <c r="D21" i="3"/>
  <c r="I21" i="3"/>
  <c r="J21" i="3"/>
  <c r="K21" i="3"/>
  <c r="R21" i="3"/>
  <c r="A22" i="3"/>
  <c r="B22" i="3"/>
  <c r="C22" i="3"/>
  <c r="D22" i="3"/>
  <c r="I22" i="3"/>
  <c r="J22" i="3"/>
  <c r="K22" i="3"/>
  <c r="R22" i="3"/>
  <c r="A23" i="3"/>
  <c r="B23" i="3"/>
  <c r="C23" i="3"/>
  <c r="D23" i="3"/>
  <c r="I23" i="3"/>
  <c r="J23" i="3"/>
  <c r="K23" i="3"/>
  <c r="R23" i="3"/>
  <c r="A24" i="3"/>
  <c r="B24" i="3"/>
  <c r="C24" i="3"/>
  <c r="D24" i="3"/>
  <c r="I24" i="3"/>
  <c r="J24" i="3"/>
  <c r="K24" i="3"/>
  <c r="R24" i="3"/>
  <c r="A25" i="3"/>
  <c r="B25" i="3"/>
  <c r="C25" i="3"/>
  <c r="D25" i="3"/>
  <c r="I25" i="3"/>
  <c r="J25" i="3"/>
  <c r="K25" i="3"/>
  <c r="R25" i="3"/>
  <c r="A26" i="3"/>
  <c r="B26" i="3"/>
  <c r="C26" i="3"/>
  <c r="D26" i="3"/>
  <c r="I26" i="3"/>
  <c r="J26" i="3"/>
  <c r="K26" i="3"/>
  <c r="R26" i="3"/>
  <c r="A2" i="3"/>
  <c r="B2" i="3"/>
  <c r="C2" i="3"/>
  <c r="D2" i="3"/>
  <c r="I2" i="3"/>
  <c r="R2" i="3"/>
  <c r="X3" i="1"/>
  <c r="X4" i="1"/>
  <c r="H23" i="3"/>
  <c r="H19" i="3"/>
  <c r="H15" i="3"/>
  <c r="H11" i="3"/>
  <c r="H7" i="3"/>
  <c r="H3" i="3"/>
  <c r="H24" i="3"/>
  <c r="H20" i="3"/>
  <c r="H16" i="3"/>
  <c r="H12" i="3"/>
  <c r="H8" i="3"/>
  <c r="H4" i="3"/>
  <c r="H25" i="3"/>
  <c r="H21" i="3"/>
  <c r="H17" i="3"/>
  <c r="H13" i="3"/>
  <c r="H9" i="3"/>
  <c r="H5" i="3"/>
  <c r="K2" i="3"/>
  <c r="H2" i="3"/>
  <c r="J2" i="3"/>
</calcChain>
</file>

<file path=xl/sharedStrings.xml><?xml version="1.0" encoding="utf-8"?>
<sst xmlns="http://schemas.openxmlformats.org/spreadsheetml/2006/main" count="331" uniqueCount="182">
  <si>
    <t>Reason</t>
  </si>
  <si>
    <t>Manufacturer</t>
  </si>
  <si>
    <t>Model</t>
  </si>
  <si>
    <t>Location</t>
  </si>
  <si>
    <t>Incentive</t>
  </si>
  <si>
    <t>Total</t>
  </si>
  <si>
    <t>Incentives</t>
  </si>
  <si>
    <t>$</t>
  </si>
  <si>
    <t>Full Load</t>
  </si>
  <si>
    <t>kW/Ton</t>
  </si>
  <si>
    <t>(Tons)</t>
  </si>
  <si>
    <t>Per Ton</t>
  </si>
  <si>
    <t xml:space="preserve"> </t>
  </si>
  <si>
    <t>Units</t>
  </si>
  <si>
    <t>IPLV</t>
  </si>
  <si>
    <t>Baseline</t>
  </si>
  <si>
    <t>Efficiency</t>
  </si>
  <si>
    <t>Application</t>
  </si>
  <si>
    <t>Total Rebate</t>
  </si>
  <si>
    <t>Customer Information</t>
  </si>
  <si>
    <t>Name</t>
  </si>
  <si>
    <t>Address</t>
  </si>
  <si>
    <t>Contractor/Vendor Information</t>
  </si>
  <si>
    <t>Contact</t>
  </si>
  <si>
    <t>Phone</t>
  </si>
  <si>
    <t>Updated for new Baseline Efficiencies for Protocol effective 1/1/08</t>
  </si>
  <si>
    <t>Measure Type</t>
  </si>
  <si>
    <t>Capacity/Size</t>
  </si>
  <si>
    <t>Capacity/Size Units</t>
  </si>
  <si>
    <t>Incentive Per Unit</t>
  </si>
  <si>
    <t>Annual Electricity Savings</t>
  </si>
  <si>
    <t>Peak Demand Reduction</t>
  </si>
  <si>
    <t>Lifetime Electricity Savings</t>
  </si>
  <si>
    <t>Annual Gas Savings</t>
  </si>
  <si>
    <t>Lifetime Gas Savings</t>
  </si>
  <si>
    <t>Tons</t>
  </si>
  <si>
    <t>kW/ton</t>
  </si>
  <si>
    <t>Updated for compatability with Measure Tracking on 12/1/2008</t>
  </si>
  <si>
    <t>Log</t>
  </si>
  <si>
    <t>EER Efficiency</t>
  </si>
  <si>
    <t>SEER Efficiency</t>
  </si>
  <si>
    <t>Efficiency- other</t>
  </si>
  <si>
    <t>Efficiency- other-type</t>
  </si>
  <si>
    <t>Measure ID removed</t>
  </si>
  <si>
    <t>Quantity Installed</t>
  </si>
  <si>
    <t>Quantity Committed</t>
  </si>
  <si>
    <t>Committed</t>
  </si>
  <si>
    <t>Installed</t>
  </si>
  <si>
    <t>kW</t>
  </si>
  <si>
    <t>Updated to reflect new incentive structure on 7/13/09.  Changes in red.</t>
  </si>
  <si>
    <t>Electric Chiller Equipment Application</t>
  </si>
  <si>
    <t>Total Units Committed:</t>
  </si>
  <si>
    <t>Total Units Installed:</t>
  </si>
  <si>
    <t>Committed Annual Savings</t>
  </si>
  <si>
    <t>Installed Annual Savings</t>
  </si>
  <si>
    <t>Committed Lifetime Savings</t>
  </si>
  <si>
    <t>Installed Lifetime Savings</t>
  </si>
  <si>
    <t>Total Savings</t>
  </si>
  <si>
    <t>kWh</t>
  </si>
  <si>
    <t>Committed Peak Reduction</t>
  </si>
  <si>
    <t>Installed Peak Reduction</t>
  </si>
  <si>
    <t>Rating</t>
  </si>
  <si>
    <t>no changfe for V5</t>
  </si>
  <si>
    <t>changed IPLV/PLV columns to a efficiency type and efficiency column and lined up savings calc to protocol (now references both IPLV and FLV)</t>
  </si>
  <si>
    <t>fixed formula in Savings per Unit column, but this shouldn't have any effect on results whatsover. Also changed the measure ID column of the export tab to reference the Efficiency Rating Type column when deciding whether to use the "part load chiller" or "full load chiller" measure ID.</t>
  </si>
  <si>
    <t>no change for V7, skipped V6</t>
  </si>
  <si>
    <t>Speed</t>
  </si>
  <si>
    <t>Base</t>
  </si>
  <si>
    <t>Performance</t>
  </si>
  <si>
    <t>Qualifying</t>
  </si>
  <si>
    <t>EER</t>
  </si>
  <si>
    <t>New</t>
  </si>
  <si>
    <t>Replaced</t>
  </si>
  <si>
    <t>Constant</t>
  </si>
  <si>
    <t>Variable</t>
  </si>
  <si>
    <t>Comfort Cooling</t>
  </si>
  <si>
    <t>Type &amp; Capacity Range</t>
  </si>
  <si>
    <t>Air Cooled Chiller Capacity: tons &lt; 150</t>
  </si>
  <si>
    <t>Water Cooled Positive Displacement Chiller Capacity: tons &lt; 75</t>
  </si>
  <si>
    <t>Water Cooled Centrifugal Chiller Capacity: tons &lt; 150</t>
  </si>
  <si>
    <t>Min</t>
  </si>
  <si>
    <t>hrs/year</t>
  </si>
  <si>
    <t>EFLH is set in the protocol</t>
  </si>
  <si>
    <t>Peak Duty</t>
  </si>
  <si>
    <t>Cycle</t>
  </si>
  <si>
    <t>Fraction</t>
  </si>
  <si>
    <t>Demand</t>
  </si>
  <si>
    <t>Savings</t>
  </si>
  <si>
    <t>per Unit</t>
  </si>
  <si>
    <t>Equipment</t>
  </si>
  <si>
    <t>Lifetime</t>
  </si>
  <si>
    <t>years</t>
  </si>
  <si>
    <t>Part Load</t>
  </si>
  <si>
    <t>Qualified?</t>
  </si>
  <si>
    <t>Eff</t>
  </si>
  <si>
    <t>Per Unit</t>
  </si>
  <si>
    <t>Reference</t>
  </si>
  <si>
    <t>Performanace</t>
  </si>
  <si>
    <t>Incentive Calculations</t>
  </si>
  <si>
    <t>Worksheet and Tables Tabs updated for V9 by Aimee Lalonde, QC Mike Roberts</t>
  </si>
  <si>
    <t>FLV</t>
  </si>
  <si>
    <t>Energy</t>
  </si>
  <si>
    <t>Project Type</t>
  </si>
  <si>
    <t>Air Cooled Chiller Capacity: tons ≥ 150</t>
  </si>
  <si>
    <t>Water Cooled Positive Displacement Chiller Capacity: 75 ≤ tons &lt; 150</t>
  </si>
  <si>
    <t>Water Cooled Positive Displacement Chiller Capacity: 300 ≤ tons &lt; 600</t>
  </si>
  <si>
    <t>Water Cooled Positive Displacement Chiller Capacity: 150 ≤ tons &lt; 300</t>
  </si>
  <si>
    <t>Water Cooled Positive Displacement Chiller Capacity: tons ≥ 600</t>
  </si>
  <si>
    <t>Water Cooled Centrifugal Chiller Capacity: 150 ≤ tons &lt; 300</t>
  </si>
  <si>
    <t>Water Cooled Centrifugal Chiller Capacity: 300 ≤ tons &lt; 400</t>
  </si>
  <si>
    <t>Water Cooled Centrifugal Chiller Capacity: 400 ≤ tons &lt; 600</t>
  </si>
  <si>
    <t>Water Cooled Centrifugal Chiller Capacity: tons ≥ 600</t>
  </si>
  <si>
    <t>CHILL1</t>
  </si>
  <si>
    <t>CHILL2</t>
  </si>
  <si>
    <t>CHILL3</t>
  </si>
  <si>
    <t>CHILL4</t>
  </si>
  <si>
    <t>CHILL5</t>
  </si>
  <si>
    <t>CHILL6</t>
  </si>
  <si>
    <t>CHILL7</t>
  </si>
  <si>
    <t>CHILL8</t>
  </si>
  <si>
    <t>CHILL9</t>
  </si>
  <si>
    <t>CHILL10</t>
  </si>
  <si>
    <t>CHILL11</t>
  </si>
  <si>
    <t>CHILL12</t>
  </si>
  <si>
    <t>CHILL13</t>
  </si>
  <si>
    <t>CHILL14</t>
  </si>
  <si>
    <t>CHILL15</t>
  </si>
  <si>
    <t>CHILL16</t>
  </si>
  <si>
    <t>CHILL17</t>
  </si>
  <si>
    <t>CHILL18</t>
  </si>
  <si>
    <t>CHILL19</t>
  </si>
  <si>
    <t>CHILL20</t>
  </si>
  <si>
    <t>CHILL21</t>
  </si>
  <si>
    <t>CHILL22</t>
  </si>
  <si>
    <t>CHILL23</t>
  </si>
  <si>
    <t>CHILL24</t>
  </si>
  <si>
    <t>Measure Code</t>
  </si>
  <si>
    <t># of Units</t>
  </si>
  <si>
    <t>Unit Size</t>
  </si>
  <si>
    <t>Facility Type</t>
  </si>
  <si>
    <t>Assembly</t>
  </si>
  <si>
    <t>Auto repair</t>
  </si>
  <si>
    <t>Dormitory</t>
  </si>
  <si>
    <t>Hospital</t>
  </si>
  <si>
    <t>Light industrial</t>
  </si>
  <si>
    <t>Lodging – Hotel</t>
  </si>
  <si>
    <t>Lodging – Motel</t>
  </si>
  <si>
    <t>Office – large</t>
  </si>
  <si>
    <t>Office – small</t>
  </si>
  <si>
    <t>Other</t>
  </si>
  <si>
    <t>Religious worship</t>
  </si>
  <si>
    <t>Restaurant – fast food</t>
  </si>
  <si>
    <t>Restaurant – full service</t>
  </si>
  <si>
    <t>Retail – big box</t>
  </si>
  <si>
    <t>Retail – Grocery</t>
  </si>
  <si>
    <t>Retail – large</t>
  </si>
  <si>
    <t>School – Community college</t>
  </si>
  <si>
    <t>School – postsecondary</t>
  </si>
  <si>
    <t>School – primary</t>
  </si>
  <si>
    <t>School – secondary</t>
  </si>
  <si>
    <t>Warehouse</t>
  </si>
  <si>
    <t>Building Type</t>
  </si>
  <si>
    <t>Multifamily: Low-rise, Prior to 1979</t>
  </si>
  <si>
    <t>Multifamily: Low-rise, From 1979 to 2006</t>
  </si>
  <si>
    <t>Multifamily: Low-rise, From 2007 through present</t>
  </si>
  <si>
    <t>Multifamily: High-rise, Prior to 1979</t>
  </si>
  <si>
    <t>Multifamily: High-rise, From 1979 to 2006</t>
  </si>
  <si>
    <t>Multifamily: High-rise, From 2007 through present</t>
  </si>
  <si>
    <t>Efficiency Units</t>
  </si>
  <si>
    <t>Min Capacity (Tons)</t>
  </si>
  <si>
    <t>Max Capacity (Tons)</t>
  </si>
  <si>
    <t>Min Full Load Efficiency</t>
  </si>
  <si>
    <t>Min IPLV Efficiency</t>
  </si>
  <si>
    <t>Base Incentive ($/Ton)
EB</t>
  </si>
  <si>
    <t>Base Incentive ($/Ton)
NC</t>
  </si>
  <si>
    <t>Performance Incentive ($/Ton)
EB</t>
  </si>
  <si>
    <t>Performance Incentive
($/Ton)
NC</t>
  </si>
  <si>
    <t>Baseline Efficiency
(kW/Ton)</t>
  </si>
  <si>
    <r>
      <t>Cooling EFLH</t>
    </r>
    <r>
      <rPr>
        <b/>
        <vertAlign val="subscript"/>
        <sz val="10"/>
        <rFont val="Arial"/>
        <family val="2"/>
      </rPr>
      <t>c</t>
    </r>
  </si>
  <si>
    <t>Updated to align with FY19 Protocols</t>
  </si>
  <si>
    <t>Incentive amounts are estimated and to be verified by Market Manager prior to approval.</t>
  </si>
  <si>
    <t>Retail – small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</si>
</sst>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quot;$&quot;* #,##0_);_(&quot;$&quot;* \(#,##0\);_(&quot;$&quot;* &quot;-&quot;??_);_(@_)"/>
    <numFmt numFmtId="165" formatCode="0.000"/>
    <numFmt numFmtId="166" formatCode="_(* #,##0_);_(* \(#,##0\);_(* &quot;-&quot;??_);_(@_)"/>
    <numFmt numFmtId="167" formatCode="_(* #,##0.0_);_(* \(#,##0.0\);_(* &quot;-&quot;??_);_(@_)"/>
    <numFmt numFmtId="168" formatCode="&quot;$&quot;#,##0.00"/>
  </numFmts>
  <fonts count="17" x14ac:knownFonts="1">
    <font>
      <sz val="10"/>
      <name val="Arial"/>
    </font>
    <font>
      <sz val="10"/>
      <name val="Arial"/>
      <family val="2"/>
    </font>
    <font>
      <b/>
      <sz val="10"/>
      <name val="Arial"/>
      <family val="2"/>
    </font>
    <font>
      <b/>
      <sz val="8"/>
      <name val="Arial"/>
      <family val="2"/>
    </font>
    <font>
      <b/>
      <sz val="12"/>
      <color indexed="9"/>
      <name val="Arial"/>
      <family val="2"/>
    </font>
    <font>
      <sz val="10"/>
      <name val="Arial"/>
      <family val="2"/>
    </font>
    <font>
      <sz val="8"/>
      <name val="Arial"/>
      <family val="2"/>
    </font>
    <font>
      <b/>
      <sz val="9"/>
      <name val="Arial"/>
      <family val="2"/>
    </font>
    <font>
      <b/>
      <i/>
      <sz val="8"/>
      <name val="Arial"/>
      <family val="2"/>
    </font>
    <font>
      <sz val="9"/>
      <name val="Arial"/>
      <family val="2"/>
    </font>
    <font>
      <i/>
      <sz val="9"/>
      <name val="Arial"/>
      <family val="2"/>
    </font>
    <font>
      <b/>
      <i/>
      <sz val="10"/>
      <name val="Arial"/>
      <family val="2"/>
    </font>
    <font>
      <sz val="10"/>
      <color rgb="FFFF0000"/>
      <name val="Arial"/>
      <family val="2"/>
    </font>
    <font>
      <b/>
      <sz val="10"/>
      <color rgb="FFFF0000"/>
      <name val="Arial"/>
      <family val="2"/>
    </font>
    <font>
      <b/>
      <sz val="12"/>
      <name val="Arial"/>
      <family val="2"/>
    </font>
    <font>
      <b/>
      <sz val="8"/>
      <color rgb="FF3333FF"/>
      <name val="Arial"/>
      <family val="2"/>
    </font>
    <font>
      <b/>
      <vertAlign val="subscript"/>
      <sz val="10"/>
      <name val="Arial"/>
      <family val="2"/>
    </font>
  </fonts>
  <fills count="10">
    <fill>
      <patternFill patternType="none"/>
    </fill>
    <fill>
      <patternFill patternType="gray125"/>
    </fill>
    <fill>
      <patternFill patternType="solid">
        <fgColor indexed="41"/>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00B0F0"/>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0" borderId="1" xfId="0" applyBorder="1"/>
    <xf numFmtId="2" fontId="0" fillId="0" borderId="0" xfId="0" applyNumberFormat="1"/>
    <xf numFmtId="0" fontId="5" fillId="0" borderId="0" xfId="0" applyFont="1"/>
    <xf numFmtId="0" fontId="2" fillId="0" borderId="0" xfId="0" applyFont="1"/>
    <xf numFmtId="14" fontId="0" fillId="0" borderId="0" xfId="0" applyNumberFormat="1"/>
    <xf numFmtId="0" fontId="0" fillId="0" borderId="0" xfId="0" applyProtection="1"/>
    <xf numFmtId="0" fontId="2" fillId="0" borderId="0" xfId="0" applyFont="1" applyFill="1" applyBorder="1" applyAlignment="1" applyProtection="1">
      <alignment horizontal="left"/>
    </xf>
    <xf numFmtId="0" fontId="3" fillId="0" borderId="0" xfId="0" applyFont="1" applyFill="1" applyBorder="1" applyAlignment="1" applyProtection="1">
      <alignment horizontal="left"/>
    </xf>
    <xf numFmtId="2" fontId="3" fillId="0" borderId="0" xfId="0" applyNumberFormat="1" applyFont="1" applyFill="1" applyBorder="1" applyAlignment="1" applyProtection="1">
      <alignment horizontal="left"/>
    </xf>
    <xf numFmtId="0" fontId="3" fillId="0" borderId="0" xfId="0" applyFont="1" applyFill="1" applyBorder="1" applyAlignment="1" applyProtection="1">
      <alignment horizontal="center"/>
    </xf>
    <xf numFmtId="0" fontId="0" fillId="4" borderId="6" xfId="0" applyFill="1" applyBorder="1" applyProtection="1"/>
    <xf numFmtId="0" fontId="0" fillId="4" borderId="7" xfId="0" applyFill="1" applyBorder="1" applyProtection="1"/>
    <xf numFmtId="0" fontId="4" fillId="0" borderId="0" xfId="0" applyFont="1" applyFill="1" applyBorder="1" applyAlignment="1" applyProtection="1">
      <alignment horizontal="left"/>
    </xf>
    <xf numFmtId="0" fontId="3" fillId="0" borderId="0" xfId="0" applyFont="1" applyProtection="1"/>
    <xf numFmtId="0" fontId="0" fillId="0" borderId="0" xfId="0" applyBorder="1" applyAlignment="1" applyProtection="1">
      <alignment horizontal="center"/>
    </xf>
    <xf numFmtId="0" fontId="0" fillId="0" borderId="0" xfId="0" applyBorder="1" applyProtection="1"/>
    <xf numFmtId="165" fontId="0" fillId="0" borderId="0" xfId="0" applyNumberFormat="1" applyBorder="1" applyProtection="1"/>
    <xf numFmtId="0" fontId="3" fillId="2" borderId="9" xfId="0" applyFont="1" applyFill="1" applyBorder="1" applyAlignment="1" applyProtection="1"/>
    <xf numFmtId="0" fontId="3" fillId="2" borderId="9" xfId="0" applyFont="1" applyFill="1" applyBorder="1" applyAlignment="1" applyProtection="1">
      <alignment horizontal="center"/>
    </xf>
    <xf numFmtId="0" fontId="3" fillId="2" borderId="10" xfId="0" applyFont="1" applyFill="1" applyBorder="1" applyAlignment="1" applyProtection="1">
      <alignment horizontal="center"/>
    </xf>
    <xf numFmtId="165" fontId="0" fillId="0" borderId="0" xfId="0" applyNumberFormat="1" applyProtection="1"/>
    <xf numFmtId="0" fontId="3" fillId="2" borderId="12" xfId="0" applyFont="1" applyFill="1" applyBorder="1" applyAlignment="1" applyProtection="1">
      <alignment horizontal="center"/>
    </xf>
    <xf numFmtId="17" fontId="0" fillId="0" borderId="0" xfId="0" applyNumberFormat="1"/>
    <xf numFmtId="0" fontId="4" fillId="0" borderId="0" xfId="0" applyFont="1" applyFill="1" applyBorder="1" applyAlignment="1" applyProtection="1">
      <alignment horizontal="center"/>
    </xf>
    <xf numFmtId="0" fontId="0" fillId="0" borderId="0" xfId="0" applyAlignment="1" applyProtection="1">
      <alignment horizontal="center"/>
    </xf>
    <xf numFmtId="165" fontId="0" fillId="0" borderId="0" xfId="0" applyNumberFormat="1" applyAlignment="1" applyProtection="1">
      <alignment horizontal="center"/>
    </xf>
    <xf numFmtId="165" fontId="0" fillId="0" borderId="0" xfId="0" applyNumberFormat="1" applyBorder="1" applyAlignment="1" applyProtection="1">
      <alignment horizontal="center"/>
    </xf>
    <xf numFmtId="0" fontId="5" fillId="0" borderId="0" xfId="0" applyFont="1" applyProtection="1"/>
    <xf numFmtId="0" fontId="0" fillId="0" borderId="0" xfId="0" applyFill="1" applyBorder="1" applyProtection="1"/>
    <xf numFmtId="3" fontId="0" fillId="0" borderId="4" xfId="0" applyNumberFormat="1" applyBorder="1" applyProtection="1"/>
    <xf numFmtId="0" fontId="3" fillId="2" borderId="9" xfId="0" applyFont="1" applyFill="1" applyBorder="1" applyAlignment="1" applyProtection="1">
      <alignment horizontal="center" wrapText="1"/>
    </xf>
    <xf numFmtId="0" fontId="3" fillId="2" borderId="12" xfId="0" applyFont="1" applyFill="1" applyBorder="1" applyAlignment="1" applyProtection="1">
      <alignment horizontal="center" wrapText="1"/>
    </xf>
    <xf numFmtId="0" fontId="0" fillId="0" borderId="0" xfId="0" applyFill="1" applyAlignment="1" applyProtection="1">
      <alignment horizontal="center"/>
    </xf>
    <xf numFmtId="166" fontId="3" fillId="2" borderId="12" xfId="1" applyNumberFormat="1" applyFont="1" applyFill="1" applyBorder="1" applyAlignment="1" applyProtection="1"/>
    <xf numFmtId="166" fontId="3" fillId="2" borderId="18" xfId="1" applyNumberFormat="1" applyFont="1" applyFill="1" applyBorder="1" applyAlignment="1" applyProtection="1"/>
    <xf numFmtId="0" fontId="3" fillId="0" borderId="0" xfId="0" applyFont="1" applyFill="1" applyBorder="1" applyAlignment="1" applyProtection="1">
      <alignment horizontal="right"/>
    </xf>
    <xf numFmtId="0" fontId="4" fillId="0" borderId="0" xfId="0" applyFont="1" applyFill="1" applyBorder="1" applyAlignment="1" applyProtection="1">
      <alignment horizontal="right"/>
    </xf>
    <xf numFmtId="166" fontId="3" fillId="0" borderId="0" xfId="1" applyNumberFormat="1" applyFont="1" applyAlignment="1" applyProtection="1">
      <alignment horizontal="right"/>
    </xf>
    <xf numFmtId="166" fontId="3" fillId="0" borderId="0" xfId="1" applyNumberFormat="1" applyFont="1" applyBorder="1" applyAlignment="1" applyProtection="1">
      <alignment horizontal="right"/>
    </xf>
    <xf numFmtId="0" fontId="12" fillId="0" borderId="4" xfId="0" applyFont="1" applyBorder="1" applyProtection="1"/>
    <xf numFmtId="0" fontId="2" fillId="0" borderId="0" xfId="0" applyFont="1" applyFill="1" applyProtection="1"/>
    <xf numFmtId="3" fontId="0" fillId="0" borderId="0" xfId="0" applyNumberFormat="1" applyBorder="1" applyProtection="1"/>
    <xf numFmtId="0" fontId="14" fillId="0" borderId="0" xfId="0" applyFont="1" applyFill="1" applyBorder="1" applyAlignment="1" applyProtection="1">
      <alignment horizontal="left"/>
    </xf>
    <xf numFmtId="0" fontId="15" fillId="0" borderId="0" xfId="0" applyFont="1" applyProtection="1"/>
    <xf numFmtId="0" fontId="1" fillId="0" borderId="0" xfId="0" applyFont="1"/>
    <xf numFmtId="0" fontId="9" fillId="0" borderId="1" xfId="0" quotePrefix="1" applyFont="1" applyBorder="1" applyAlignment="1" applyProtection="1">
      <alignment horizontal="center" vertical="center"/>
      <protection locked="0"/>
    </xf>
    <xf numFmtId="0" fontId="9" fillId="0" borderId="1" xfId="0" applyFont="1" applyBorder="1" applyAlignment="1" applyProtection="1">
      <alignment vertical="center"/>
      <protection locked="0"/>
    </xf>
    <xf numFmtId="165" fontId="9" fillId="0" borderId="1"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3" fontId="9" fillId="0" borderId="1" xfId="0" applyNumberFormat="1" applyFont="1" applyBorder="1" applyAlignment="1" applyProtection="1">
      <alignment horizontal="center" vertical="center"/>
      <protection locked="0"/>
    </xf>
    <xf numFmtId="0" fontId="9" fillId="0" borderId="0" xfId="0" applyFont="1" applyAlignment="1" applyProtection="1">
      <alignment vertical="center"/>
    </xf>
    <xf numFmtId="0" fontId="1" fillId="0" borderId="1" xfId="0" applyFont="1" applyBorder="1"/>
    <xf numFmtId="2" fontId="5" fillId="0" borderId="0" xfId="0" applyNumberFormat="1" applyFont="1"/>
    <xf numFmtId="0" fontId="2" fillId="6" borderId="22" xfId="0" applyFont="1" applyFill="1" applyBorder="1" applyAlignment="1" applyProtection="1">
      <alignment horizontal="center"/>
    </xf>
    <xf numFmtId="0" fontId="2" fillId="6" borderId="13" xfId="0" applyFont="1" applyFill="1" applyBorder="1" applyAlignment="1" applyProtection="1">
      <alignment horizontal="center"/>
    </xf>
    <xf numFmtId="0" fontId="3" fillId="6" borderId="22" xfId="0" applyFont="1" applyFill="1" applyBorder="1" applyAlignment="1" applyProtection="1">
      <alignment horizontal="center"/>
    </xf>
    <xf numFmtId="9" fontId="3" fillId="6" borderId="22" xfId="3" applyFont="1" applyFill="1" applyBorder="1" applyAlignment="1" applyProtection="1">
      <alignment horizontal="center"/>
    </xf>
    <xf numFmtId="0" fontId="8" fillId="6" borderId="22" xfId="0" applyFont="1" applyFill="1" applyBorder="1" applyAlignment="1" applyProtection="1">
      <alignment horizontal="center"/>
    </xf>
    <xf numFmtId="0" fontId="3" fillId="6" borderId="17" xfId="0" applyFont="1" applyFill="1" applyBorder="1" applyAlignment="1" applyProtection="1">
      <alignment horizontal="center"/>
    </xf>
    <xf numFmtId="0" fontId="2" fillId="6" borderId="17" xfId="0" applyFont="1" applyFill="1" applyBorder="1" applyAlignment="1" applyProtection="1">
      <alignment horizontal="center"/>
    </xf>
    <xf numFmtId="0" fontId="13" fillId="6" borderId="17" xfId="0" applyFont="1" applyFill="1" applyBorder="1" applyAlignment="1" applyProtection="1">
      <alignment horizontal="center"/>
    </xf>
    <xf numFmtId="9" fontId="3" fillId="6" borderId="17" xfId="3" applyFont="1" applyFill="1" applyBorder="1" applyAlignment="1" applyProtection="1">
      <alignment horizontal="center"/>
    </xf>
    <xf numFmtId="0" fontId="9" fillId="7" borderId="1" xfId="0" applyFont="1" applyFill="1" applyBorder="1" applyAlignment="1" applyProtection="1">
      <alignment vertical="center"/>
    </xf>
    <xf numFmtId="0" fontId="9" fillId="7" borderId="1" xfId="0" quotePrefix="1"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165" fontId="10" fillId="7" borderId="1" xfId="0" applyNumberFormat="1" applyFont="1" applyFill="1" applyBorder="1" applyAlignment="1" applyProtection="1">
      <alignment horizontal="center" vertical="center"/>
    </xf>
    <xf numFmtId="44" fontId="9" fillId="7" borderId="1" xfId="2" applyNumberFormat="1" applyFont="1" applyFill="1" applyBorder="1" applyAlignment="1" applyProtection="1">
      <alignment vertical="center"/>
    </xf>
    <xf numFmtId="164" fontId="9" fillId="7" borderId="1" xfId="2" applyNumberFormat="1" applyFont="1" applyFill="1" applyBorder="1" applyAlignment="1" applyProtection="1">
      <alignment vertical="center"/>
    </xf>
    <xf numFmtId="2" fontId="3" fillId="6" borderId="22" xfId="0" applyNumberFormat="1" applyFont="1" applyFill="1" applyBorder="1" applyAlignment="1" applyProtection="1">
      <alignment horizontal="center"/>
    </xf>
    <xf numFmtId="2" fontId="3" fillId="6" borderId="17" xfId="0" applyNumberFormat="1" applyFont="1" applyFill="1" applyBorder="1" applyAlignment="1" applyProtection="1">
      <alignment horizontal="center"/>
    </xf>
    <xf numFmtId="165" fontId="9" fillId="7" borderId="1" xfId="0" applyNumberFormat="1" applyFont="1" applyFill="1" applyBorder="1" applyAlignment="1" applyProtection="1">
      <alignment horizontal="center" vertical="center"/>
    </xf>
    <xf numFmtId="167" fontId="9" fillId="7" borderId="1" xfId="1" applyNumberFormat="1" applyFont="1" applyFill="1" applyBorder="1" applyAlignment="1" applyProtection="1">
      <alignment vertical="center"/>
    </xf>
    <xf numFmtId="166" fontId="9" fillId="7" borderId="1" xfId="1" applyNumberFormat="1" applyFont="1" applyFill="1" applyBorder="1" applyAlignment="1" applyProtection="1">
      <alignment vertical="center"/>
    </xf>
    <xf numFmtId="0" fontId="0" fillId="0" borderId="0" xfId="0" applyBorder="1" applyAlignment="1" applyProtection="1"/>
    <xf numFmtId="0" fontId="2" fillId="0" borderId="0" xfId="0" applyFont="1" applyBorder="1" applyAlignment="1" applyProtection="1"/>
    <xf numFmtId="2" fontId="3" fillId="6" borderId="22" xfId="0" applyNumberFormat="1" applyFont="1" applyFill="1" applyBorder="1" applyAlignment="1" applyProtection="1">
      <alignment horizontal="center" wrapText="1"/>
    </xf>
    <xf numFmtId="43" fontId="0" fillId="0" borderId="0" xfId="0" applyNumberFormat="1" applyProtection="1"/>
    <xf numFmtId="0" fontId="4" fillId="8" borderId="0" xfId="0" applyFont="1" applyFill="1" applyBorder="1" applyAlignment="1" applyProtection="1">
      <alignment horizontal="left"/>
    </xf>
    <xf numFmtId="0" fontId="7" fillId="0" borderId="0" xfId="0" applyFont="1" applyFill="1" applyBorder="1" applyAlignment="1" applyProtection="1">
      <alignment horizontal="center"/>
    </xf>
    <xf numFmtId="0" fontId="0" fillId="0" borderId="0" xfId="0" applyFill="1" applyBorder="1" applyAlignment="1" applyProtection="1">
      <alignment horizontal="center"/>
    </xf>
    <xf numFmtId="2" fontId="1" fillId="0" borderId="1" xfId="0" applyNumberFormat="1" applyFont="1" applyBorder="1" applyAlignment="1">
      <alignment horizontal="center" vertical="center"/>
    </xf>
    <xf numFmtId="168" fontId="1" fillId="0" borderId="1" xfId="0" applyNumberFormat="1" applyFont="1" applyBorder="1" applyAlignment="1">
      <alignment horizontal="center" vertical="center"/>
    </xf>
    <xf numFmtId="165" fontId="1" fillId="0" borderId="1" xfId="0" applyNumberFormat="1" applyFont="1" applyBorder="1" applyAlignment="1">
      <alignment horizontal="center" vertical="center"/>
    </xf>
    <xf numFmtId="0" fontId="3" fillId="2" borderId="20" xfId="0" applyFont="1" applyFill="1" applyBorder="1" applyAlignment="1" applyProtection="1"/>
    <xf numFmtId="0" fontId="3" fillId="2" borderId="21" xfId="0" applyFont="1" applyFill="1" applyBorder="1" applyAlignment="1" applyProtection="1">
      <alignment horizontal="center"/>
    </xf>
    <xf numFmtId="0" fontId="3" fillId="2" borderId="29" xfId="0" applyFont="1" applyFill="1" applyBorder="1" applyAlignment="1" applyProtection="1">
      <alignment horizontal="center"/>
    </xf>
    <xf numFmtId="164" fontId="3" fillId="2" borderId="19" xfId="2" applyNumberFormat="1" applyFont="1" applyFill="1" applyBorder="1" applyAlignment="1" applyProtection="1"/>
    <xf numFmtId="164" fontId="3" fillId="2" borderId="5" xfId="2" applyNumberFormat="1" applyFont="1" applyFill="1" applyBorder="1" applyAlignment="1" applyProtection="1"/>
    <xf numFmtId="164" fontId="3" fillId="2" borderId="30" xfId="2" applyNumberFormat="1" applyFont="1" applyFill="1" applyBorder="1" applyAlignment="1" applyProtection="1"/>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2" fontId="9" fillId="7" borderId="1" xfId="0" applyNumberFormat="1" applyFont="1" applyFill="1" applyBorder="1" applyAlignment="1" applyProtection="1">
      <alignment horizontal="center" vertical="center"/>
    </xf>
    <xf numFmtId="0" fontId="1" fillId="0" borderId="0" xfId="0" applyFont="1" applyFill="1"/>
    <xf numFmtId="0" fontId="1" fillId="0" borderId="1" xfId="0" applyFont="1" applyBorder="1" applyAlignment="1">
      <alignment horizontal="center" vertical="center" wrapText="1"/>
    </xf>
    <xf numFmtId="0" fontId="2" fillId="9" borderId="1" xfId="0" applyFont="1" applyFill="1" applyBorder="1" applyAlignment="1">
      <alignment horizontal="center" vertical="center" wrapText="1"/>
    </xf>
    <xf numFmtId="0" fontId="4" fillId="8" borderId="0" xfId="0" applyFont="1" applyFill="1" applyBorder="1" applyAlignment="1" applyProtection="1">
      <alignment horizontal="center"/>
    </xf>
    <xf numFmtId="2" fontId="4" fillId="8" borderId="0" xfId="0" applyNumberFormat="1" applyFont="1" applyFill="1" applyBorder="1" applyAlignment="1" applyProtection="1">
      <alignment horizontal="left"/>
    </xf>
    <xf numFmtId="0" fontId="0" fillId="8" borderId="0" xfId="0" applyFill="1" applyBorder="1" applyProtection="1"/>
    <xf numFmtId="0" fontId="0" fillId="8" borderId="0" xfId="0" applyFill="1" applyBorder="1" applyAlignment="1" applyProtection="1">
      <alignment horizontal="center"/>
    </xf>
    <xf numFmtId="0" fontId="3" fillId="3" borderId="15" xfId="0" applyFont="1" applyFill="1" applyBorder="1" applyAlignment="1" applyProtection="1">
      <alignment horizontal="center"/>
      <protection locked="0"/>
    </xf>
    <xf numFmtId="0" fontId="3" fillId="3" borderId="24" xfId="0" applyFont="1" applyFill="1" applyBorder="1" applyAlignment="1" applyProtection="1">
      <alignment horizontal="center"/>
      <protection locked="0"/>
    </xf>
    <xf numFmtId="0" fontId="3" fillId="3" borderId="16" xfId="0" applyFont="1"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24"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2" fillId="4" borderId="25" xfId="0" applyFont="1" applyFill="1" applyBorder="1" applyAlignment="1" applyProtection="1">
      <alignment horizontal="center"/>
    </xf>
    <xf numFmtId="0" fontId="2" fillId="4" borderId="26" xfId="0" applyFont="1" applyFill="1" applyBorder="1" applyAlignment="1" applyProtection="1">
      <alignment horizontal="center"/>
    </xf>
    <xf numFmtId="0" fontId="2" fillId="4" borderId="27" xfId="0" applyFont="1" applyFill="1" applyBorder="1" applyAlignment="1" applyProtection="1">
      <alignment horizontal="center"/>
    </xf>
    <xf numFmtId="0" fontId="2" fillId="4" borderId="28" xfId="0" applyFont="1" applyFill="1" applyBorder="1" applyAlignment="1" applyProtection="1">
      <alignment horizontal="center"/>
    </xf>
    <xf numFmtId="0" fontId="2" fillId="6" borderId="13" xfId="0" applyFont="1" applyFill="1" applyBorder="1" applyAlignment="1" applyProtection="1">
      <alignment horizontal="center" vertical="top" wrapText="1"/>
    </xf>
    <xf numFmtId="0" fontId="2" fillId="6" borderId="22" xfId="0" applyFont="1" applyFill="1" applyBorder="1" applyAlignment="1" applyProtection="1">
      <alignment horizontal="center" vertical="top" wrapText="1"/>
    </xf>
    <xf numFmtId="0" fontId="2" fillId="6" borderId="17" xfId="0" applyFont="1" applyFill="1" applyBorder="1" applyAlignment="1" applyProtection="1">
      <alignment horizontal="center" vertical="top" wrapText="1"/>
    </xf>
    <xf numFmtId="0" fontId="11" fillId="6" borderId="2" xfId="0" applyFont="1" applyFill="1" applyBorder="1" applyAlignment="1" applyProtection="1">
      <alignment horizontal="center"/>
    </xf>
    <xf numFmtId="0" fontId="11" fillId="6" borderId="3" xfId="0" applyFont="1" applyFill="1" applyBorder="1" applyAlignment="1" applyProtection="1">
      <alignment horizontal="center"/>
    </xf>
    <xf numFmtId="0" fontId="11" fillId="6" borderId="14" xfId="0" applyFont="1" applyFill="1" applyBorder="1" applyAlignment="1" applyProtection="1">
      <alignment horizontal="center"/>
    </xf>
    <xf numFmtId="2" fontId="3" fillId="6" borderId="22" xfId="0" applyNumberFormat="1" applyFont="1" applyFill="1" applyBorder="1" applyAlignment="1" applyProtection="1">
      <alignment horizontal="center" wrapText="1"/>
    </xf>
    <xf numFmtId="0" fontId="3" fillId="2" borderId="8" xfId="0" applyFont="1" applyFill="1" applyBorder="1" applyAlignment="1" applyProtection="1">
      <alignment horizontal="center" wrapText="1"/>
    </xf>
    <xf numFmtId="0" fontId="3" fillId="2" borderId="11" xfId="0" applyFont="1" applyFill="1" applyBorder="1" applyAlignment="1" applyProtection="1">
      <alignment horizontal="center" wrapText="1"/>
    </xf>
    <xf numFmtId="2" fontId="3" fillId="6" borderId="23" xfId="0" applyNumberFormat="1" applyFont="1" applyFill="1" applyBorder="1" applyAlignment="1" applyProtection="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9"/>
  <sheetViews>
    <sheetView showGridLines="0" tabSelected="1" zoomScaleNormal="100" workbookViewId="0"/>
  </sheetViews>
  <sheetFormatPr defaultColWidth="9.109375" defaultRowHeight="13.2" x14ac:dyDescent="0.25"/>
  <cols>
    <col min="1" max="2" width="10.6640625" style="6" customWidth="1"/>
    <col min="3" max="3" width="56" style="6" customWidth="1"/>
    <col min="4" max="4" width="15.109375" style="6" customWidth="1"/>
    <col min="5" max="5" width="13.6640625" style="6" customWidth="1"/>
    <col min="6" max="7" width="15.6640625" style="6" customWidth="1"/>
    <col min="8" max="8" width="15.6640625" style="21" customWidth="1"/>
    <col min="9" max="9" width="10.109375" style="26" customWidth="1"/>
    <col min="10" max="10" width="10.44140625" style="25" customWidth="1"/>
    <col min="11" max="11" width="6.44140625" style="25" bestFit="1" customWidth="1"/>
    <col min="12" max="14" width="10.77734375" style="25" customWidth="1"/>
    <col min="15" max="17" width="11.88671875" style="25" hidden="1" customWidth="1"/>
    <col min="18" max="18" width="9.6640625" style="6" hidden="1" customWidth="1"/>
    <col min="19" max="19" width="11.109375" style="6" hidden="1" customWidth="1"/>
    <col min="20" max="21" width="12.6640625" style="6" hidden="1" customWidth="1"/>
    <col min="22" max="22" width="12.44140625" style="6" customWidth="1"/>
    <col min="23" max="24" width="12.6640625" style="6" customWidth="1"/>
    <col min="25" max="25" width="6.6640625" style="6" hidden="1" customWidth="1"/>
    <col min="26" max="26" width="10.6640625" style="6" hidden="1" customWidth="1"/>
    <col min="27" max="27" width="10.6640625" style="25" hidden="1" customWidth="1"/>
    <col min="28" max="28" width="10.6640625" style="6" hidden="1" customWidth="1"/>
    <col min="29" max="29" width="10.6640625" style="25" hidden="1" customWidth="1"/>
    <col min="30" max="31" width="10.6640625" style="6" hidden="1" customWidth="1"/>
    <col min="32" max="35" width="12.6640625" style="6" hidden="1" customWidth="1"/>
    <col min="36" max="37" width="13.33203125" style="6" customWidth="1"/>
    <col min="38" max="38" width="9.33203125" style="6" customWidth="1"/>
    <col min="39" max="16384" width="9.109375" style="6"/>
  </cols>
  <sheetData>
    <row r="1" spans="1:35" s="98" customFormat="1" ht="15.6" x14ac:dyDescent="0.3">
      <c r="A1" s="78" t="s">
        <v>50</v>
      </c>
      <c r="B1" s="78"/>
      <c r="C1" s="78"/>
      <c r="D1" s="78"/>
      <c r="E1" s="78"/>
      <c r="F1" s="78"/>
      <c r="G1" s="78"/>
      <c r="H1" s="78"/>
      <c r="I1" s="96"/>
      <c r="J1" s="96"/>
      <c r="K1" s="96"/>
      <c r="L1" s="96"/>
      <c r="M1" s="96"/>
      <c r="N1" s="96"/>
      <c r="O1" s="96"/>
      <c r="P1" s="96"/>
      <c r="Q1" s="96"/>
      <c r="R1" s="97"/>
      <c r="S1" s="97"/>
      <c r="T1" s="97"/>
      <c r="U1" s="97"/>
      <c r="V1" s="78"/>
      <c r="W1" s="78"/>
      <c r="Z1" s="99"/>
      <c r="AB1" s="99"/>
    </row>
    <row r="2" spans="1:35" ht="16.2" thickBot="1" x14ac:dyDescent="0.35">
      <c r="A2" s="7" t="s">
        <v>19</v>
      </c>
      <c r="B2" s="43"/>
      <c r="C2" s="8"/>
      <c r="D2" s="8"/>
      <c r="E2" s="8"/>
      <c r="F2" s="8"/>
      <c r="G2" s="8"/>
      <c r="H2" s="10"/>
      <c r="I2" s="10"/>
      <c r="J2" s="10"/>
      <c r="K2" s="10"/>
      <c r="L2" s="10"/>
      <c r="M2" s="10"/>
      <c r="N2" s="10"/>
      <c r="O2" s="10"/>
      <c r="P2" s="10"/>
      <c r="Q2" s="9"/>
      <c r="R2" s="9"/>
      <c r="S2" s="9"/>
      <c r="T2" s="9"/>
      <c r="U2" s="8"/>
      <c r="V2" s="8"/>
      <c r="Y2" s="25"/>
      <c r="AC2" s="6"/>
    </row>
    <row r="3" spans="1:35" ht="13.8" thickBot="1" x14ac:dyDescent="0.3">
      <c r="A3" s="8" t="s">
        <v>20</v>
      </c>
      <c r="B3" s="100"/>
      <c r="C3" s="101"/>
      <c r="D3" s="102"/>
      <c r="E3" s="36" t="s">
        <v>21</v>
      </c>
      <c r="F3" s="100"/>
      <c r="G3" s="101"/>
      <c r="H3" s="101"/>
      <c r="I3" s="101"/>
      <c r="J3" s="101"/>
      <c r="K3" s="101"/>
      <c r="L3" s="101"/>
      <c r="M3" s="102"/>
      <c r="N3" s="10"/>
      <c r="O3" s="10"/>
      <c r="P3" s="10"/>
      <c r="Q3" s="10"/>
      <c r="R3" s="10"/>
      <c r="S3" s="10"/>
      <c r="T3" s="10"/>
      <c r="V3" s="106" t="s">
        <v>51</v>
      </c>
      <c r="W3" s="107"/>
      <c r="X3" s="11">
        <f>SUM($L15:$L39)</f>
        <v>0</v>
      </c>
      <c r="Y3" s="29"/>
      <c r="Z3" s="25"/>
      <c r="AA3" s="6"/>
      <c r="AB3" s="25"/>
      <c r="AC3" s="28" t="s">
        <v>82</v>
      </c>
      <c r="AD3" s="28"/>
      <c r="AG3" s="28" t="s">
        <v>90</v>
      </c>
    </row>
    <row r="4" spans="1:35" ht="13.8" thickBot="1" x14ac:dyDescent="0.3">
      <c r="A4" s="10"/>
      <c r="B4" s="10"/>
      <c r="C4" s="10"/>
      <c r="D4" s="10"/>
      <c r="E4" s="10"/>
      <c r="F4" s="10"/>
      <c r="H4" s="6"/>
      <c r="I4" s="6"/>
      <c r="J4" s="6"/>
      <c r="K4" s="6"/>
      <c r="L4" s="6"/>
      <c r="M4" s="6"/>
      <c r="N4" s="6"/>
      <c r="O4" s="10"/>
      <c r="P4" s="10"/>
      <c r="Q4" s="10"/>
      <c r="R4" s="10"/>
      <c r="S4" s="10"/>
      <c r="T4" s="10"/>
      <c r="U4" s="8"/>
      <c r="V4" s="108" t="s">
        <v>52</v>
      </c>
      <c r="W4" s="109"/>
      <c r="X4" s="12">
        <f>SUM($M15:$M39)</f>
        <v>0</v>
      </c>
      <c r="Y4" s="29"/>
      <c r="Z4" s="25"/>
      <c r="AA4" s="6"/>
      <c r="AB4" s="25"/>
      <c r="AC4" s="30" t="str">
        <f>IF($F$10="","",VLOOKUP($F$10,Building_Lookup,2,FALSE))</f>
        <v/>
      </c>
      <c r="AD4" s="42"/>
      <c r="AE4" s="28" t="s">
        <v>81</v>
      </c>
      <c r="AF4" s="77"/>
      <c r="AG4" s="40">
        <v>20</v>
      </c>
      <c r="AH4" s="28" t="s">
        <v>91</v>
      </c>
    </row>
    <row r="5" spans="1:35" ht="13.8" hidden="1" thickBot="1" x14ac:dyDescent="0.3">
      <c r="A5" s="8" t="s">
        <v>23</v>
      </c>
      <c r="B5" s="100"/>
      <c r="C5" s="101"/>
      <c r="D5" s="102"/>
      <c r="E5" s="36"/>
      <c r="F5" s="8"/>
      <c r="G5" s="8"/>
      <c r="H5" s="10"/>
      <c r="I5" s="10"/>
      <c r="J5" s="10"/>
      <c r="K5" s="10"/>
      <c r="L5" s="10"/>
      <c r="M5" s="10"/>
      <c r="N5" s="10"/>
      <c r="O5" s="10"/>
      <c r="P5" s="10"/>
      <c r="Q5" s="10"/>
      <c r="R5" s="10"/>
      <c r="S5" s="10"/>
      <c r="T5" s="10"/>
      <c r="U5" s="8"/>
      <c r="Z5" s="33"/>
      <c r="AA5" s="6"/>
      <c r="AC5" s="6"/>
    </row>
    <row r="6" spans="1:35" ht="16.2" hidden="1" thickBot="1" x14ac:dyDescent="0.35">
      <c r="A6" s="7" t="s">
        <v>22</v>
      </c>
      <c r="B6" s="13"/>
      <c r="C6" s="13"/>
      <c r="D6" s="13"/>
      <c r="E6" s="37"/>
      <c r="F6" s="13"/>
      <c r="G6" s="13"/>
      <c r="H6" s="24"/>
      <c r="I6" s="24"/>
      <c r="J6" s="24"/>
      <c r="K6" s="24"/>
      <c r="L6" s="24"/>
      <c r="M6" s="24"/>
      <c r="N6" s="24"/>
      <c r="O6" s="10"/>
      <c r="P6" s="10"/>
      <c r="Q6" s="10"/>
      <c r="R6" s="10"/>
      <c r="S6" s="10"/>
      <c r="T6" s="10"/>
      <c r="U6" s="13"/>
      <c r="V6" s="10"/>
      <c r="W6" s="10"/>
      <c r="X6" s="10"/>
      <c r="Y6" s="10"/>
      <c r="Z6" s="79"/>
      <c r="AA6" s="79"/>
      <c r="AC6" s="28"/>
      <c r="AD6" s="28"/>
    </row>
    <row r="7" spans="1:35" ht="13.8" hidden="1" thickBot="1" x14ac:dyDescent="0.3">
      <c r="A7" s="14" t="s">
        <v>20</v>
      </c>
      <c r="B7" s="103"/>
      <c r="C7" s="104"/>
      <c r="D7" s="105"/>
      <c r="E7" s="38" t="s">
        <v>21</v>
      </c>
      <c r="F7" s="103"/>
      <c r="G7" s="104"/>
      <c r="H7" s="104"/>
      <c r="I7" s="104"/>
      <c r="J7" s="104"/>
      <c r="K7" s="104"/>
      <c r="L7" s="104"/>
      <c r="M7" s="105"/>
      <c r="N7" s="80"/>
      <c r="O7" s="10"/>
      <c r="P7" s="10"/>
      <c r="Q7" s="10"/>
      <c r="R7" s="10"/>
      <c r="S7" s="10"/>
      <c r="T7" s="10"/>
      <c r="V7" s="15"/>
      <c r="Y7" s="25"/>
      <c r="AC7" s="6"/>
    </row>
    <row r="8" spans="1:35" ht="13.8" hidden="1" thickBot="1" x14ac:dyDescent="0.3">
      <c r="A8" s="14" t="s">
        <v>23</v>
      </c>
      <c r="B8" s="100"/>
      <c r="C8" s="101"/>
      <c r="D8" s="102"/>
      <c r="E8" s="39" t="s">
        <v>24</v>
      </c>
      <c r="F8" s="103"/>
      <c r="G8" s="105"/>
      <c r="H8" s="80"/>
      <c r="I8" s="15"/>
      <c r="J8" s="15"/>
      <c r="K8" s="15"/>
      <c r="L8" s="15"/>
      <c r="M8" s="15"/>
      <c r="N8" s="15"/>
      <c r="O8" s="10"/>
      <c r="P8" s="10"/>
      <c r="Q8" s="10"/>
      <c r="R8" s="10"/>
      <c r="S8" s="10"/>
      <c r="T8" s="10"/>
      <c r="U8" s="15"/>
      <c r="V8" s="15"/>
      <c r="Y8" s="25"/>
      <c r="AC8" s="6"/>
    </row>
    <row r="9" spans="1:35" ht="13.8" thickBot="1" x14ac:dyDescent="0.3">
      <c r="A9" s="16"/>
      <c r="B9" s="75" t="s">
        <v>180</v>
      </c>
      <c r="C9" s="74"/>
      <c r="D9" s="74"/>
      <c r="E9" s="74"/>
      <c r="F9" s="16"/>
      <c r="G9" s="17"/>
      <c r="H9" s="27"/>
      <c r="I9" s="15"/>
      <c r="J9" s="15"/>
      <c r="K9" s="15"/>
      <c r="L9" s="15"/>
      <c r="M9" s="15"/>
      <c r="N9" s="15"/>
      <c r="O9" s="6"/>
      <c r="P9" s="6"/>
      <c r="Q9" s="6"/>
      <c r="V9" s="84" t="s">
        <v>18</v>
      </c>
      <c r="W9" s="85" t="s">
        <v>46</v>
      </c>
      <c r="X9" s="86" t="s">
        <v>47</v>
      </c>
      <c r="Z9" s="117" t="s">
        <v>57</v>
      </c>
      <c r="AA9" s="31"/>
      <c r="AB9" s="18"/>
      <c r="AC9" s="18"/>
      <c r="AD9" s="19"/>
      <c r="AE9" s="19"/>
      <c r="AF9" s="19"/>
      <c r="AG9" s="19"/>
      <c r="AH9" s="19"/>
      <c r="AI9" s="20"/>
    </row>
    <row r="10" spans="1:35" ht="13.8" thickBot="1" x14ac:dyDescent="0.3">
      <c r="A10" s="44" t="s">
        <v>102</v>
      </c>
      <c r="B10" s="100"/>
      <c r="C10" s="102"/>
      <c r="D10" s="16"/>
      <c r="E10" s="44" t="s">
        <v>161</v>
      </c>
      <c r="F10" s="100"/>
      <c r="G10" s="101"/>
      <c r="H10" s="101"/>
      <c r="I10" s="101"/>
      <c r="J10" s="101"/>
      <c r="K10" s="101"/>
      <c r="L10" s="101"/>
      <c r="M10" s="102"/>
      <c r="N10" s="15"/>
      <c r="O10" s="15"/>
      <c r="P10" s="15"/>
      <c r="Q10" s="6" t="s">
        <v>12</v>
      </c>
      <c r="V10" s="87"/>
      <c r="W10" s="88">
        <f>SUM(W15:W39)</f>
        <v>0</v>
      </c>
      <c r="X10" s="89">
        <f>SUM(X15:X39)</f>
        <v>0</v>
      </c>
      <c r="Z10" s="118"/>
      <c r="AA10" s="32"/>
      <c r="AB10" s="22"/>
      <c r="AC10" s="34">
        <f>SUM(AC15:AC39)</f>
        <v>0</v>
      </c>
      <c r="AD10" s="34">
        <f>SUM(AD15:AD39)</f>
        <v>0</v>
      </c>
      <c r="AE10" s="34"/>
      <c r="AF10" s="34">
        <f>SUM(AF15:AF39)</f>
        <v>0</v>
      </c>
      <c r="AG10" s="34">
        <f>SUM(AG15:AG39)</f>
        <v>0</v>
      </c>
      <c r="AH10" s="34">
        <f>SUM(AH15:AH39)</f>
        <v>0</v>
      </c>
      <c r="AI10" s="35">
        <f>SUM(AI15:AI39)</f>
        <v>0</v>
      </c>
    </row>
    <row r="11" spans="1:35" s="41" customFormat="1" ht="13.2" customHeight="1" x14ac:dyDescent="0.25">
      <c r="A11" s="110" t="s">
        <v>136</v>
      </c>
      <c r="B11" s="54" t="s">
        <v>0</v>
      </c>
      <c r="C11" s="54" t="s">
        <v>76</v>
      </c>
      <c r="D11" s="55" t="s">
        <v>17</v>
      </c>
      <c r="E11" s="55" t="s">
        <v>66</v>
      </c>
      <c r="F11" s="55" t="s">
        <v>1</v>
      </c>
      <c r="G11" s="55" t="s">
        <v>2</v>
      </c>
      <c r="H11" s="55" t="s">
        <v>3</v>
      </c>
      <c r="I11" s="55" t="s">
        <v>8</v>
      </c>
      <c r="J11" s="55" t="s">
        <v>92</v>
      </c>
      <c r="K11" s="55" t="s">
        <v>94</v>
      </c>
      <c r="L11" s="55" t="s">
        <v>137</v>
      </c>
      <c r="M11" s="55" t="s">
        <v>137</v>
      </c>
      <c r="N11" s="55" t="s">
        <v>138</v>
      </c>
      <c r="O11" s="113" t="s">
        <v>96</v>
      </c>
      <c r="P11" s="114"/>
      <c r="Q11" s="114"/>
      <c r="R11" s="113" t="s">
        <v>98</v>
      </c>
      <c r="S11" s="114"/>
      <c r="T11" s="114"/>
      <c r="U11" s="115"/>
      <c r="V11" s="56"/>
      <c r="W11" s="56" t="s">
        <v>5</v>
      </c>
      <c r="X11" s="56" t="s">
        <v>5</v>
      </c>
      <c r="Z11" s="56" t="s">
        <v>15</v>
      </c>
      <c r="AA11" s="56" t="s">
        <v>83</v>
      </c>
      <c r="AB11" s="56" t="s">
        <v>86</v>
      </c>
      <c r="AC11" s="119" t="s">
        <v>59</v>
      </c>
      <c r="AD11" s="119" t="s">
        <v>60</v>
      </c>
      <c r="AE11" s="76" t="s">
        <v>101</v>
      </c>
      <c r="AF11" s="116" t="s">
        <v>53</v>
      </c>
      <c r="AG11" s="116" t="s">
        <v>54</v>
      </c>
      <c r="AH11" s="116" t="s">
        <v>55</v>
      </c>
      <c r="AI11" s="116" t="s">
        <v>56</v>
      </c>
    </row>
    <row r="12" spans="1:35" s="41" customFormat="1" x14ac:dyDescent="0.25">
      <c r="A12" s="111"/>
      <c r="B12" s="56" t="s">
        <v>71</v>
      </c>
      <c r="C12" s="56"/>
      <c r="D12" s="56" t="s">
        <v>75</v>
      </c>
      <c r="E12" s="56" t="s">
        <v>73</v>
      </c>
      <c r="F12" s="54"/>
      <c r="G12" s="54"/>
      <c r="H12" s="54"/>
      <c r="I12" s="54" t="s">
        <v>16</v>
      </c>
      <c r="J12" s="54" t="s">
        <v>16</v>
      </c>
      <c r="K12" s="54" t="s">
        <v>13</v>
      </c>
      <c r="L12" s="54" t="s">
        <v>46</v>
      </c>
      <c r="M12" s="54" t="s">
        <v>47</v>
      </c>
      <c r="N12" s="54" t="s">
        <v>10</v>
      </c>
      <c r="O12" s="58" t="s">
        <v>80</v>
      </c>
      <c r="P12" s="58" t="s">
        <v>80</v>
      </c>
      <c r="Q12" s="58"/>
      <c r="R12" s="56" t="s">
        <v>67</v>
      </c>
      <c r="S12" s="56" t="s">
        <v>67</v>
      </c>
      <c r="T12" s="56" t="s">
        <v>68</v>
      </c>
      <c r="U12" s="56" t="s">
        <v>97</v>
      </c>
      <c r="V12" s="56" t="s">
        <v>5</v>
      </c>
      <c r="W12" s="56" t="s">
        <v>46</v>
      </c>
      <c r="X12" s="56" t="s">
        <v>47</v>
      </c>
      <c r="Z12" s="56" t="s">
        <v>89</v>
      </c>
      <c r="AA12" s="56" t="s">
        <v>84</v>
      </c>
      <c r="AB12" s="56" t="s">
        <v>87</v>
      </c>
      <c r="AC12" s="116"/>
      <c r="AD12" s="116"/>
      <c r="AE12" s="76" t="s">
        <v>87</v>
      </c>
      <c r="AF12" s="116"/>
      <c r="AG12" s="116"/>
      <c r="AH12" s="116"/>
      <c r="AI12" s="116"/>
    </row>
    <row r="13" spans="1:35" s="41" customFormat="1" x14ac:dyDescent="0.25">
      <c r="A13" s="111"/>
      <c r="B13" s="56" t="s">
        <v>72</v>
      </c>
      <c r="C13" s="56"/>
      <c r="D13" s="56"/>
      <c r="E13" s="56" t="s">
        <v>74</v>
      </c>
      <c r="F13" s="54"/>
      <c r="G13" s="54"/>
      <c r="H13" s="54"/>
      <c r="I13" s="54" t="s">
        <v>61</v>
      </c>
      <c r="J13" s="54" t="s">
        <v>61</v>
      </c>
      <c r="K13" s="54"/>
      <c r="L13" s="56"/>
      <c r="M13" s="56"/>
      <c r="N13" s="57"/>
      <c r="O13" s="58" t="s">
        <v>69</v>
      </c>
      <c r="P13" s="58" t="s">
        <v>4</v>
      </c>
      <c r="Q13" s="58" t="s">
        <v>93</v>
      </c>
      <c r="R13" s="56" t="s">
        <v>4</v>
      </c>
      <c r="S13" s="56" t="s">
        <v>4</v>
      </c>
      <c r="T13" s="56" t="s">
        <v>4</v>
      </c>
      <c r="U13" s="56" t="s">
        <v>4</v>
      </c>
      <c r="V13" s="56" t="s">
        <v>4</v>
      </c>
      <c r="W13" s="56" t="s">
        <v>6</v>
      </c>
      <c r="X13" s="56" t="s">
        <v>4</v>
      </c>
      <c r="Z13" s="56" t="s">
        <v>16</v>
      </c>
      <c r="AA13" s="56" t="s">
        <v>85</v>
      </c>
      <c r="AB13" s="56" t="s">
        <v>88</v>
      </c>
      <c r="AC13" s="116"/>
      <c r="AD13" s="116"/>
      <c r="AE13" s="76" t="s">
        <v>88</v>
      </c>
      <c r="AF13" s="116"/>
      <c r="AG13" s="116"/>
      <c r="AH13" s="116"/>
      <c r="AI13" s="116"/>
    </row>
    <row r="14" spans="1:35" s="41" customFormat="1" x14ac:dyDescent="0.25">
      <c r="A14" s="112"/>
      <c r="B14" s="59" t="s">
        <v>12</v>
      </c>
      <c r="C14" s="60"/>
      <c r="D14" s="59"/>
      <c r="E14" s="59" t="s">
        <v>12</v>
      </c>
      <c r="F14" s="60"/>
      <c r="G14" s="60"/>
      <c r="H14" s="60"/>
      <c r="I14" s="61" t="s">
        <v>100</v>
      </c>
      <c r="J14" s="61" t="s">
        <v>14</v>
      </c>
      <c r="K14" s="60"/>
      <c r="L14" s="59"/>
      <c r="M14" s="59"/>
      <c r="N14" s="62"/>
      <c r="O14" s="58" t="s">
        <v>16</v>
      </c>
      <c r="P14" s="58" t="s">
        <v>16</v>
      </c>
      <c r="Q14" s="58"/>
      <c r="R14" s="56" t="s">
        <v>11</v>
      </c>
      <c r="S14" s="56" t="s">
        <v>95</v>
      </c>
      <c r="T14" s="56" t="s">
        <v>11</v>
      </c>
      <c r="U14" s="56" t="s">
        <v>95</v>
      </c>
      <c r="V14" s="56" t="s">
        <v>95</v>
      </c>
      <c r="W14" s="59" t="s">
        <v>7</v>
      </c>
      <c r="X14" s="59" t="s">
        <v>7</v>
      </c>
      <c r="Z14" s="56" t="s">
        <v>36</v>
      </c>
      <c r="AA14" s="59"/>
      <c r="AB14" s="59" t="s">
        <v>48</v>
      </c>
      <c r="AC14" s="69" t="s">
        <v>48</v>
      </c>
      <c r="AD14" s="69" t="s">
        <v>48</v>
      </c>
      <c r="AE14" s="69" t="s">
        <v>58</v>
      </c>
      <c r="AF14" s="70" t="s">
        <v>58</v>
      </c>
      <c r="AG14" s="70" t="s">
        <v>58</v>
      </c>
      <c r="AH14" s="70" t="s">
        <v>58</v>
      </c>
      <c r="AI14" s="70" t="s">
        <v>58</v>
      </c>
    </row>
    <row r="15" spans="1:35" s="51" customFormat="1" ht="11.4" x14ac:dyDescent="0.25">
      <c r="A15" s="46"/>
      <c r="B15" s="46"/>
      <c r="C15" s="63" t="str">
        <f t="shared" ref="C15:C39" si="0">IF(A15="","",VLOOKUP(A15,MeasureCode_Lookup,2,FALSE))</f>
        <v/>
      </c>
      <c r="D15" s="64" t="str">
        <f>IF(A15="","","Comfort")</f>
        <v/>
      </c>
      <c r="E15" s="64" t="str">
        <f t="shared" ref="E15:E39" si="1">IF(A15="","",VLOOKUP(A15,MeasureCode_Lookup,3,FALSE))</f>
        <v/>
      </c>
      <c r="F15" s="47"/>
      <c r="G15" s="47"/>
      <c r="H15" s="47"/>
      <c r="I15" s="48"/>
      <c r="J15" s="48"/>
      <c r="K15" s="65" t="str">
        <f t="shared" ref="K15:K39" si="2">IF(A15="","",VLOOKUP(A15,MeasureCode_Lookup,4,FALSE))</f>
        <v/>
      </c>
      <c r="L15" s="49"/>
      <c r="M15" s="49"/>
      <c r="N15" s="50"/>
      <c r="O15" s="66" t="str">
        <f t="shared" ref="O15:O39" si="3">IF(OR($B$10="",$F$10="",A15="")=TRUE,"",VLOOKUP(A15,MeasureCode_Lookup,IF(E15="Constant",8,7),FALSE))</f>
        <v/>
      </c>
      <c r="P15" s="66" t="str">
        <f t="shared" ref="P15:P39" si="4">IF(OR($B$10="",$F$10="",A15="")=TRUE,"",VLOOKUP(A15,MeasureCode_Lookup,IF(E15="Constant",7,8),FALSE))</f>
        <v/>
      </c>
      <c r="Q15" s="65" t="str">
        <f t="shared" ref="Q15:Q39" si="5">IF(OR($B$10="",$F$10="",A15="",I15="",J15="",N15="")=TRUE,"",IF(OR(AND(K15="EER",OR(I15&lt;VLOOKUP(A15,MeasureCode_Lookup,7,FALSE),J15&lt;VLOOKUP(A15,MeasureCode_Lookup,8,FALSE))=TRUE)=TRUE,AND(K15="kW/Ton",OR(I15&gt;VLOOKUP(A15,MeasureCode_Lookup,7,FALSE),J15&gt;VLOOKUP(A15,MeasureCode_Lookup,8,FALSE))=TRUE)=TRUE,N15&lt;VLOOKUP(A15,MeasureCode_Lookup,5,FALSE),N15&gt;VLOOKUP(A15,MeasureCode_Lookup,6,FALSE))=TRUE,"No","Yes"))</f>
        <v/>
      </c>
      <c r="R15" s="67">
        <f t="shared" ref="R15:R39" si="6">IF(Q15="Yes",VLOOKUP(A15,MeasureCode_Lookup,IF($B$10="Existing Building",9,10),FALSE),0)</f>
        <v>0</v>
      </c>
      <c r="S15" s="67">
        <f>R15*N15</f>
        <v>0</v>
      </c>
      <c r="T15" s="67">
        <f t="shared" ref="T15:T39" si="7">IF(Q15="Yes",VLOOKUP(A15,MeasureCode_Lookup,IF($B$10="Existing Building",11,12),FALSE)*IF(K15="EER",ROUNDDOWN((IF(E15="Constant",I15+0.0001,J15+0.0001)-VLOOKUP(A15,MeasureCode_Lookup,IF(E15="Constant",7,8),FALSE))/0.1,0),ROUNDDOWN((VLOOKUP(A15,MeasureCode_Lookup,IF(E15="Constant",7,8),FALSE)-IF(E15="Constant",I15-0.0001,J15-0.0001))/0.01,0)),0)</f>
        <v>0</v>
      </c>
      <c r="U15" s="67">
        <f>T15*N15</f>
        <v>0</v>
      </c>
      <c r="V15" s="68">
        <f>IF(Q15="Yes",S15+U15,0)</f>
        <v>0</v>
      </c>
      <c r="W15" s="68">
        <f>L15*V15</f>
        <v>0</v>
      </c>
      <c r="X15" s="68">
        <f>M15*V15</f>
        <v>0</v>
      </c>
      <c r="Z15" s="71" t="str">
        <f t="shared" ref="Z15:Z39" si="8">IF(A15="","",VLOOKUP(A15,MeasureCode_Lookup,13,FALSE))</f>
        <v/>
      </c>
      <c r="AA15" s="92" t="str">
        <f>IF(A15="","",0.67)</f>
        <v/>
      </c>
      <c r="AB15" s="72">
        <f>IF(Q15="Yes",IF(K15="EER",N15*AA15*(Z15-12/IF(E15="Constant",I15,J15)),N15*AA15*(Z15-IF(E15="Constant",I15,J15))),0)</f>
        <v>0</v>
      </c>
      <c r="AC15" s="72">
        <f>L15*AB15</f>
        <v>0</v>
      </c>
      <c r="AD15" s="72">
        <f>M15*AB15</f>
        <v>0</v>
      </c>
      <c r="AE15" s="73">
        <f>IF(Q15="Yes",IF(K15="EER",N15*$AC$4*(Z15-12/IF(E15="Constant",I15,J15)),N15*$AC$4*(Z15-IF(E15="Constant",I15,J15))),0)</f>
        <v>0</v>
      </c>
      <c r="AF15" s="73">
        <f>L15*AE15</f>
        <v>0</v>
      </c>
      <c r="AG15" s="73">
        <f>M15*AE15</f>
        <v>0</v>
      </c>
      <c r="AH15" s="73">
        <f>AF15*$AG$4</f>
        <v>0</v>
      </c>
      <c r="AI15" s="73">
        <f>AG15*$AG$4</f>
        <v>0</v>
      </c>
    </row>
    <row r="16" spans="1:35" s="51" customFormat="1" ht="11.4" x14ac:dyDescent="0.25">
      <c r="A16" s="46"/>
      <c r="B16" s="46"/>
      <c r="C16" s="63" t="str">
        <f t="shared" si="0"/>
        <v/>
      </c>
      <c r="D16" s="64" t="str">
        <f t="shared" ref="D16:D39" si="9">IF(A16="","","Comfort")</f>
        <v/>
      </c>
      <c r="E16" s="64" t="str">
        <f t="shared" si="1"/>
        <v/>
      </c>
      <c r="F16" s="47"/>
      <c r="G16" s="47"/>
      <c r="H16" s="47"/>
      <c r="I16" s="48"/>
      <c r="J16" s="48"/>
      <c r="K16" s="65" t="str">
        <f t="shared" si="2"/>
        <v/>
      </c>
      <c r="L16" s="49"/>
      <c r="M16" s="49"/>
      <c r="N16" s="50"/>
      <c r="O16" s="66" t="str">
        <f t="shared" si="3"/>
        <v/>
      </c>
      <c r="P16" s="66" t="str">
        <f t="shared" si="4"/>
        <v/>
      </c>
      <c r="Q16" s="65" t="str">
        <f t="shared" si="5"/>
        <v/>
      </c>
      <c r="R16" s="67">
        <f t="shared" si="6"/>
        <v>0</v>
      </c>
      <c r="S16" s="67">
        <f t="shared" ref="S16:S39" si="10">R16*N16</f>
        <v>0</v>
      </c>
      <c r="T16" s="67">
        <f t="shared" si="7"/>
        <v>0</v>
      </c>
      <c r="U16" s="67">
        <f t="shared" ref="U16:U39" si="11">T16*N16</f>
        <v>0</v>
      </c>
      <c r="V16" s="68">
        <f t="shared" ref="V16:V39" si="12">IF(Q16="Yes",S16+U16,0)</f>
        <v>0</v>
      </c>
      <c r="W16" s="68">
        <f t="shared" ref="W16:W39" si="13">L16*V16</f>
        <v>0</v>
      </c>
      <c r="X16" s="68">
        <f t="shared" ref="X16:X39" si="14">M16*V16</f>
        <v>0</v>
      </c>
      <c r="Z16" s="71" t="str">
        <f t="shared" si="8"/>
        <v/>
      </c>
      <c r="AA16" s="92" t="str">
        <f t="shared" ref="AA16:AA39" si="15">IF(A16="","",0.67)</f>
        <v/>
      </c>
      <c r="AB16" s="72">
        <f t="shared" ref="AB16:AB39" si="16">IF(Q16="Yes",IF(K16="EER",N16*AA16*(Z16-12/IF(E16="Constant",I16,J16)),N16*AA16*(Z16-IF(E16="Constant",I16,J16))),0)</f>
        <v>0</v>
      </c>
      <c r="AC16" s="72">
        <f t="shared" ref="AC16:AC39" si="17">L16*AB16</f>
        <v>0</v>
      </c>
      <c r="AD16" s="72">
        <f t="shared" ref="AD16:AD39" si="18">M16*AB16</f>
        <v>0</v>
      </c>
      <c r="AE16" s="73">
        <f t="shared" ref="AE16:AE39" si="19">IF(Q16="Yes",IF(K16="EER",N16*$AC$4*(Z16-12/IF(E16="Constant",I16,J16)),N16*$AC$4*(Z16-IF(E16="Constant",I16,J16))),0)</f>
        <v>0</v>
      </c>
      <c r="AF16" s="73">
        <f t="shared" ref="AF16:AF39" si="20">L16*AE16</f>
        <v>0</v>
      </c>
      <c r="AG16" s="73">
        <f t="shared" ref="AG16:AG39" si="21">M16*AE16</f>
        <v>0</v>
      </c>
      <c r="AH16" s="73">
        <f t="shared" ref="AH16:AH39" si="22">AF16*$AG$4</f>
        <v>0</v>
      </c>
      <c r="AI16" s="73">
        <f t="shared" ref="AI16:AI39" si="23">AG16*$AG$4</f>
        <v>0</v>
      </c>
    </row>
    <row r="17" spans="1:35" s="51" customFormat="1" ht="11.4" x14ac:dyDescent="0.25">
      <c r="A17" s="46"/>
      <c r="B17" s="46"/>
      <c r="C17" s="63" t="str">
        <f t="shared" si="0"/>
        <v/>
      </c>
      <c r="D17" s="64" t="str">
        <f t="shared" si="9"/>
        <v/>
      </c>
      <c r="E17" s="64" t="str">
        <f t="shared" si="1"/>
        <v/>
      </c>
      <c r="F17" s="47"/>
      <c r="G17" s="47"/>
      <c r="H17" s="47"/>
      <c r="I17" s="48"/>
      <c r="J17" s="48"/>
      <c r="K17" s="65" t="str">
        <f t="shared" si="2"/>
        <v/>
      </c>
      <c r="L17" s="49"/>
      <c r="M17" s="49"/>
      <c r="N17" s="50"/>
      <c r="O17" s="66" t="str">
        <f t="shared" si="3"/>
        <v/>
      </c>
      <c r="P17" s="66" t="str">
        <f t="shared" si="4"/>
        <v/>
      </c>
      <c r="Q17" s="65" t="str">
        <f t="shared" si="5"/>
        <v/>
      </c>
      <c r="R17" s="67">
        <f t="shared" si="6"/>
        <v>0</v>
      </c>
      <c r="S17" s="67">
        <f t="shared" si="10"/>
        <v>0</v>
      </c>
      <c r="T17" s="67">
        <f t="shared" si="7"/>
        <v>0</v>
      </c>
      <c r="U17" s="67">
        <f t="shared" si="11"/>
        <v>0</v>
      </c>
      <c r="V17" s="68">
        <f t="shared" si="12"/>
        <v>0</v>
      </c>
      <c r="W17" s="68">
        <f t="shared" si="13"/>
        <v>0</v>
      </c>
      <c r="X17" s="68">
        <f t="shared" si="14"/>
        <v>0</v>
      </c>
      <c r="Z17" s="71" t="str">
        <f t="shared" si="8"/>
        <v/>
      </c>
      <c r="AA17" s="92" t="str">
        <f t="shared" si="15"/>
        <v/>
      </c>
      <c r="AB17" s="72">
        <f t="shared" si="16"/>
        <v>0</v>
      </c>
      <c r="AC17" s="72">
        <f t="shared" si="17"/>
        <v>0</v>
      </c>
      <c r="AD17" s="72">
        <f t="shared" si="18"/>
        <v>0</v>
      </c>
      <c r="AE17" s="73">
        <f t="shared" si="19"/>
        <v>0</v>
      </c>
      <c r="AF17" s="73">
        <f t="shared" si="20"/>
        <v>0</v>
      </c>
      <c r="AG17" s="73">
        <f t="shared" si="21"/>
        <v>0</v>
      </c>
      <c r="AH17" s="73">
        <f t="shared" si="22"/>
        <v>0</v>
      </c>
      <c r="AI17" s="73">
        <f t="shared" si="23"/>
        <v>0</v>
      </c>
    </row>
    <row r="18" spans="1:35" s="51" customFormat="1" ht="11.4" x14ac:dyDescent="0.25">
      <c r="A18" s="46"/>
      <c r="B18" s="46"/>
      <c r="C18" s="63" t="str">
        <f t="shared" si="0"/>
        <v/>
      </c>
      <c r="D18" s="64" t="str">
        <f t="shared" si="9"/>
        <v/>
      </c>
      <c r="E18" s="64" t="str">
        <f t="shared" si="1"/>
        <v/>
      </c>
      <c r="F18" s="47"/>
      <c r="G18" s="47"/>
      <c r="H18" s="47"/>
      <c r="I18" s="48"/>
      <c r="J18" s="48"/>
      <c r="K18" s="65" t="str">
        <f t="shared" si="2"/>
        <v/>
      </c>
      <c r="L18" s="49"/>
      <c r="M18" s="49"/>
      <c r="N18" s="50"/>
      <c r="O18" s="66" t="str">
        <f t="shared" si="3"/>
        <v/>
      </c>
      <c r="P18" s="66" t="str">
        <f t="shared" si="4"/>
        <v/>
      </c>
      <c r="Q18" s="65" t="str">
        <f t="shared" si="5"/>
        <v/>
      </c>
      <c r="R18" s="67">
        <f t="shared" si="6"/>
        <v>0</v>
      </c>
      <c r="S18" s="67">
        <f t="shared" si="10"/>
        <v>0</v>
      </c>
      <c r="T18" s="67">
        <f t="shared" si="7"/>
        <v>0</v>
      </c>
      <c r="U18" s="67">
        <f t="shared" si="11"/>
        <v>0</v>
      </c>
      <c r="V18" s="68">
        <f t="shared" si="12"/>
        <v>0</v>
      </c>
      <c r="W18" s="68">
        <f t="shared" si="13"/>
        <v>0</v>
      </c>
      <c r="X18" s="68">
        <f t="shared" si="14"/>
        <v>0</v>
      </c>
      <c r="Z18" s="71" t="str">
        <f t="shared" si="8"/>
        <v/>
      </c>
      <c r="AA18" s="92" t="str">
        <f t="shared" si="15"/>
        <v/>
      </c>
      <c r="AB18" s="72">
        <f t="shared" si="16"/>
        <v>0</v>
      </c>
      <c r="AC18" s="72">
        <f t="shared" si="17"/>
        <v>0</v>
      </c>
      <c r="AD18" s="72">
        <f t="shared" si="18"/>
        <v>0</v>
      </c>
      <c r="AE18" s="73">
        <f t="shared" si="19"/>
        <v>0</v>
      </c>
      <c r="AF18" s="73">
        <f t="shared" si="20"/>
        <v>0</v>
      </c>
      <c r="AG18" s="73">
        <f t="shared" si="21"/>
        <v>0</v>
      </c>
      <c r="AH18" s="73">
        <f t="shared" si="22"/>
        <v>0</v>
      </c>
      <c r="AI18" s="73">
        <f t="shared" si="23"/>
        <v>0</v>
      </c>
    </row>
    <row r="19" spans="1:35" s="51" customFormat="1" ht="11.4" x14ac:dyDescent="0.25">
      <c r="A19" s="46"/>
      <c r="B19" s="46"/>
      <c r="C19" s="63" t="str">
        <f t="shared" si="0"/>
        <v/>
      </c>
      <c r="D19" s="64" t="str">
        <f t="shared" si="9"/>
        <v/>
      </c>
      <c r="E19" s="64" t="str">
        <f t="shared" si="1"/>
        <v/>
      </c>
      <c r="F19" s="47"/>
      <c r="G19" s="47"/>
      <c r="H19" s="47"/>
      <c r="I19" s="48"/>
      <c r="J19" s="48"/>
      <c r="K19" s="65" t="str">
        <f t="shared" si="2"/>
        <v/>
      </c>
      <c r="L19" s="49"/>
      <c r="M19" s="49"/>
      <c r="N19" s="50"/>
      <c r="O19" s="66" t="str">
        <f t="shared" si="3"/>
        <v/>
      </c>
      <c r="P19" s="66" t="str">
        <f t="shared" si="4"/>
        <v/>
      </c>
      <c r="Q19" s="65" t="str">
        <f t="shared" si="5"/>
        <v/>
      </c>
      <c r="R19" s="67">
        <f t="shared" si="6"/>
        <v>0</v>
      </c>
      <c r="S19" s="67">
        <f t="shared" si="10"/>
        <v>0</v>
      </c>
      <c r="T19" s="67">
        <f t="shared" si="7"/>
        <v>0</v>
      </c>
      <c r="U19" s="67">
        <f t="shared" si="11"/>
        <v>0</v>
      </c>
      <c r="V19" s="68">
        <f t="shared" si="12"/>
        <v>0</v>
      </c>
      <c r="W19" s="68">
        <f t="shared" si="13"/>
        <v>0</v>
      </c>
      <c r="X19" s="68">
        <f t="shared" si="14"/>
        <v>0</v>
      </c>
      <c r="Z19" s="71" t="str">
        <f t="shared" si="8"/>
        <v/>
      </c>
      <c r="AA19" s="92" t="str">
        <f t="shared" si="15"/>
        <v/>
      </c>
      <c r="AB19" s="72">
        <f t="shared" si="16"/>
        <v>0</v>
      </c>
      <c r="AC19" s="72">
        <f t="shared" si="17"/>
        <v>0</v>
      </c>
      <c r="AD19" s="72">
        <f t="shared" si="18"/>
        <v>0</v>
      </c>
      <c r="AE19" s="73">
        <f t="shared" si="19"/>
        <v>0</v>
      </c>
      <c r="AF19" s="73">
        <f t="shared" si="20"/>
        <v>0</v>
      </c>
      <c r="AG19" s="73">
        <f t="shared" si="21"/>
        <v>0</v>
      </c>
      <c r="AH19" s="73">
        <f t="shared" si="22"/>
        <v>0</v>
      </c>
      <c r="AI19" s="73">
        <f t="shared" si="23"/>
        <v>0</v>
      </c>
    </row>
    <row r="20" spans="1:35" s="51" customFormat="1" ht="11.4" x14ac:dyDescent="0.25">
      <c r="A20" s="46"/>
      <c r="B20" s="46"/>
      <c r="C20" s="63" t="str">
        <f t="shared" si="0"/>
        <v/>
      </c>
      <c r="D20" s="64" t="str">
        <f t="shared" si="9"/>
        <v/>
      </c>
      <c r="E20" s="64" t="str">
        <f t="shared" si="1"/>
        <v/>
      </c>
      <c r="F20" s="47"/>
      <c r="G20" s="47"/>
      <c r="H20" s="47"/>
      <c r="I20" s="48"/>
      <c r="J20" s="48"/>
      <c r="K20" s="65" t="str">
        <f t="shared" si="2"/>
        <v/>
      </c>
      <c r="L20" s="49"/>
      <c r="M20" s="49"/>
      <c r="N20" s="50"/>
      <c r="O20" s="66" t="str">
        <f t="shared" si="3"/>
        <v/>
      </c>
      <c r="P20" s="66" t="str">
        <f t="shared" si="4"/>
        <v/>
      </c>
      <c r="Q20" s="65" t="str">
        <f t="shared" si="5"/>
        <v/>
      </c>
      <c r="R20" s="67">
        <f t="shared" si="6"/>
        <v>0</v>
      </c>
      <c r="S20" s="67">
        <f t="shared" si="10"/>
        <v>0</v>
      </c>
      <c r="T20" s="67">
        <f t="shared" si="7"/>
        <v>0</v>
      </c>
      <c r="U20" s="67">
        <f t="shared" si="11"/>
        <v>0</v>
      </c>
      <c r="V20" s="68">
        <f t="shared" si="12"/>
        <v>0</v>
      </c>
      <c r="W20" s="68">
        <f t="shared" si="13"/>
        <v>0</v>
      </c>
      <c r="X20" s="68">
        <f t="shared" si="14"/>
        <v>0</v>
      </c>
      <c r="Z20" s="71" t="str">
        <f t="shared" si="8"/>
        <v/>
      </c>
      <c r="AA20" s="92" t="str">
        <f t="shared" si="15"/>
        <v/>
      </c>
      <c r="AB20" s="72">
        <f t="shared" si="16"/>
        <v>0</v>
      </c>
      <c r="AC20" s="72">
        <f t="shared" si="17"/>
        <v>0</v>
      </c>
      <c r="AD20" s="72">
        <f t="shared" si="18"/>
        <v>0</v>
      </c>
      <c r="AE20" s="73">
        <f t="shared" si="19"/>
        <v>0</v>
      </c>
      <c r="AF20" s="73">
        <f t="shared" si="20"/>
        <v>0</v>
      </c>
      <c r="AG20" s="73">
        <f t="shared" si="21"/>
        <v>0</v>
      </c>
      <c r="AH20" s="73">
        <f t="shared" si="22"/>
        <v>0</v>
      </c>
      <c r="AI20" s="73">
        <f t="shared" si="23"/>
        <v>0</v>
      </c>
    </row>
    <row r="21" spans="1:35" s="51" customFormat="1" ht="11.4" x14ac:dyDescent="0.25">
      <c r="A21" s="46"/>
      <c r="B21" s="46"/>
      <c r="C21" s="63" t="str">
        <f t="shared" si="0"/>
        <v/>
      </c>
      <c r="D21" s="64" t="str">
        <f t="shared" si="9"/>
        <v/>
      </c>
      <c r="E21" s="64" t="str">
        <f t="shared" si="1"/>
        <v/>
      </c>
      <c r="F21" s="47"/>
      <c r="G21" s="47"/>
      <c r="H21" s="47"/>
      <c r="I21" s="48"/>
      <c r="J21" s="48"/>
      <c r="K21" s="65" t="str">
        <f t="shared" si="2"/>
        <v/>
      </c>
      <c r="L21" s="49"/>
      <c r="M21" s="49"/>
      <c r="N21" s="50"/>
      <c r="O21" s="66" t="str">
        <f t="shared" si="3"/>
        <v/>
      </c>
      <c r="P21" s="66" t="str">
        <f t="shared" si="4"/>
        <v/>
      </c>
      <c r="Q21" s="65" t="str">
        <f t="shared" si="5"/>
        <v/>
      </c>
      <c r="R21" s="67">
        <f t="shared" si="6"/>
        <v>0</v>
      </c>
      <c r="S21" s="67">
        <f t="shared" si="10"/>
        <v>0</v>
      </c>
      <c r="T21" s="67">
        <f t="shared" si="7"/>
        <v>0</v>
      </c>
      <c r="U21" s="67">
        <f t="shared" si="11"/>
        <v>0</v>
      </c>
      <c r="V21" s="68">
        <f t="shared" si="12"/>
        <v>0</v>
      </c>
      <c r="W21" s="68">
        <f t="shared" si="13"/>
        <v>0</v>
      </c>
      <c r="X21" s="68">
        <f t="shared" si="14"/>
        <v>0</v>
      </c>
      <c r="Z21" s="71" t="str">
        <f t="shared" si="8"/>
        <v/>
      </c>
      <c r="AA21" s="92" t="str">
        <f t="shared" si="15"/>
        <v/>
      </c>
      <c r="AB21" s="72">
        <f t="shared" si="16"/>
        <v>0</v>
      </c>
      <c r="AC21" s="72">
        <f t="shared" si="17"/>
        <v>0</v>
      </c>
      <c r="AD21" s="72">
        <f t="shared" si="18"/>
        <v>0</v>
      </c>
      <c r="AE21" s="73">
        <f t="shared" si="19"/>
        <v>0</v>
      </c>
      <c r="AF21" s="73">
        <f t="shared" si="20"/>
        <v>0</v>
      </c>
      <c r="AG21" s="73">
        <f t="shared" si="21"/>
        <v>0</v>
      </c>
      <c r="AH21" s="73">
        <f t="shared" si="22"/>
        <v>0</v>
      </c>
      <c r="AI21" s="73">
        <f t="shared" si="23"/>
        <v>0</v>
      </c>
    </row>
    <row r="22" spans="1:35" s="51" customFormat="1" ht="11.4" x14ac:dyDescent="0.25">
      <c r="A22" s="46"/>
      <c r="B22" s="46"/>
      <c r="C22" s="63" t="str">
        <f t="shared" si="0"/>
        <v/>
      </c>
      <c r="D22" s="64" t="str">
        <f t="shared" si="9"/>
        <v/>
      </c>
      <c r="E22" s="64" t="str">
        <f t="shared" si="1"/>
        <v/>
      </c>
      <c r="F22" s="47"/>
      <c r="G22" s="47"/>
      <c r="H22" s="47"/>
      <c r="I22" s="48"/>
      <c r="J22" s="48"/>
      <c r="K22" s="65" t="str">
        <f t="shared" si="2"/>
        <v/>
      </c>
      <c r="L22" s="49"/>
      <c r="M22" s="49"/>
      <c r="N22" s="50"/>
      <c r="O22" s="66" t="str">
        <f t="shared" si="3"/>
        <v/>
      </c>
      <c r="P22" s="66" t="str">
        <f t="shared" si="4"/>
        <v/>
      </c>
      <c r="Q22" s="65" t="str">
        <f t="shared" si="5"/>
        <v/>
      </c>
      <c r="R22" s="67">
        <f t="shared" si="6"/>
        <v>0</v>
      </c>
      <c r="S22" s="67">
        <f t="shared" si="10"/>
        <v>0</v>
      </c>
      <c r="T22" s="67">
        <f t="shared" si="7"/>
        <v>0</v>
      </c>
      <c r="U22" s="67">
        <f t="shared" si="11"/>
        <v>0</v>
      </c>
      <c r="V22" s="68">
        <f t="shared" si="12"/>
        <v>0</v>
      </c>
      <c r="W22" s="68">
        <f t="shared" si="13"/>
        <v>0</v>
      </c>
      <c r="X22" s="68">
        <f t="shared" si="14"/>
        <v>0</v>
      </c>
      <c r="Z22" s="71" t="str">
        <f t="shared" si="8"/>
        <v/>
      </c>
      <c r="AA22" s="92" t="str">
        <f t="shared" si="15"/>
        <v/>
      </c>
      <c r="AB22" s="72">
        <f t="shared" si="16"/>
        <v>0</v>
      </c>
      <c r="AC22" s="72">
        <f t="shared" si="17"/>
        <v>0</v>
      </c>
      <c r="AD22" s="72">
        <f t="shared" si="18"/>
        <v>0</v>
      </c>
      <c r="AE22" s="73">
        <f t="shared" si="19"/>
        <v>0</v>
      </c>
      <c r="AF22" s="73">
        <f t="shared" si="20"/>
        <v>0</v>
      </c>
      <c r="AG22" s="73">
        <f t="shared" si="21"/>
        <v>0</v>
      </c>
      <c r="AH22" s="73">
        <f t="shared" si="22"/>
        <v>0</v>
      </c>
      <c r="AI22" s="73">
        <f t="shared" si="23"/>
        <v>0</v>
      </c>
    </row>
    <row r="23" spans="1:35" s="51" customFormat="1" ht="11.4" x14ac:dyDescent="0.25">
      <c r="A23" s="46"/>
      <c r="B23" s="46"/>
      <c r="C23" s="63" t="str">
        <f t="shared" si="0"/>
        <v/>
      </c>
      <c r="D23" s="64" t="str">
        <f t="shared" si="9"/>
        <v/>
      </c>
      <c r="E23" s="64" t="str">
        <f t="shared" si="1"/>
        <v/>
      </c>
      <c r="F23" s="47"/>
      <c r="G23" s="47"/>
      <c r="H23" s="47"/>
      <c r="I23" s="48"/>
      <c r="J23" s="48"/>
      <c r="K23" s="65" t="str">
        <f t="shared" si="2"/>
        <v/>
      </c>
      <c r="L23" s="49"/>
      <c r="M23" s="49"/>
      <c r="N23" s="50"/>
      <c r="O23" s="66" t="str">
        <f t="shared" si="3"/>
        <v/>
      </c>
      <c r="P23" s="66" t="str">
        <f t="shared" si="4"/>
        <v/>
      </c>
      <c r="Q23" s="65" t="str">
        <f t="shared" si="5"/>
        <v/>
      </c>
      <c r="R23" s="67">
        <f t="shared" si="6"/>
        <v>0</v>
      </c>
      <c r="S23" s="67">
        <f t="shared" si="10"/>
        <v>0</v>
      </c>
      <c r="T23" s="67">
        <f t="shared" si="7"/>
        <v>0</v>
      </c>
      <c r="U23" s="67">
        <f t="shared" si="11"/>
        <v>0</v>
      </c>
      <c r="V23" s="68">
        <f t="shared" si="12"/>
        <v>0</v>
      </c>
      <c r="W23" s="68">
        <f t="shared" si="13"/>
        <v>0</v>
      </c>
      <c r="X23" s="68">
        <f t="shared" si="14"/>
        <v>0</v>
      </c>
      <c r="Z23" s="71" t="str">
        <f t="shared" si="8"/>
        <v/>
      </c>
      <c r="AA23" s="92" t="str">
        <f t="shared" si="15"/>
        <v/>
      </c>
      <c r="AB23" s="72">
        <f t="shared" si="16"/>
        <v>0</v>
      </c>
      <c r="AC23" s="72">
        <f t="shared" si="17"/>
        <v>0</v>
      </c>
      <c r="AD23" s="72">
        <f t="shared" si="18"/>
        <v>0</v>
      </c>
      <c r="AE23" s="73">
        <f t="shared" si="19"/>
        <v>0</v>
      </c>
      <c r="AF23" s="73">
        <f t="shared" si="20"/>
        <v>0</v>
      </c>
      <c r="AG23" s="73">
        <f t="shared" si="21"/>
        <v>0</v>
      </c>
      <c r="AH23" s="73">
        <f t="shared" si="22"/>
        <v>0</v>
      </c>
      <c r="AI23" s="73">
        <f t="shared" si="23"/>
        <v>0</v>
      </c>
    </row>
    <row r="24" spans="1:35" s="51" customFormat="1" ht="11.4" x14ac:dyDescent="0.25">
      <c r="A24" s="46"/>
      <c r="B24" s="46"/>
      <c r="C24" s="63" t="str">
        <f t="shared" si="0"/>
        <v/>
      </c>
      <c r="D24" s="64" t="str">
        <f t="shared" si="9"/>
        <v/>
      </c>
      <c r="E24" s="64" t="str">
        <f t="shared" si="1"/>
        <v/>
      </c>
      <c r="F24" s="47"/>
      <c r="G24" s="47"/>
      <c r="H24" s="47"/>
      <c r="I24" s="48"/>
      <c r="J24" s="48"/>
      <c r="K24" s="65" t="str">
        <f t="shared" si="2"/>
        <v/>
      </c>
      <c r="L24" s="49"/>
      <c r="M24" s="49"/>
      <c r="N24" s="50"/>
      <c r="O24" s="66" t="str">
        <f t="shared" si="3"/>
        <v/>
      </c>
      <c r="P24" s="66" t="str">
        <f t="shared" si="4"/>
        <v/>
      </c>
      <c r="Q24" s="65" t="str">
        <f t="shared" si="5"/>
        <v/>
      </c>
      <c r="R24" s="67">
        <f t="shared" si="6"/>
        <v>0</v>
      </c>
      <c r="S24" s="67">
        <f t="shared" si="10"/>
        <v>0</v>
      </c>
      <c r="T24" s="67">
        <f t="shared" si="7"/>
        <v>0</v>
      </c>
      <c r="U24" s="67">
        <f t="shared" si="11"/>
        <v>0</v>
      </c>
      <c r="V24" s="68">
        <f t="shared" si="12"/>
        <v>0</v>
      </c>
      <c r="W24" s="68">
        <f t="shared" si="13"/>
        <v>0</v>
      </c>
      <c r="X24" s="68">
        <f t="shared" si="14"/>
        <v>0</v>
      </c>
      <c r="Z24" s="71" t="str">
        <f t="shared" si="8"/>
        <v/>
      </c>
      <c r="AA24" s="92" t="str">
        <f t="shared" si="15"/>
        <v/>
      </c>
      <c r="AB24" s="72">
        <f t="shared" si="16"/>
        <v>0</v>
      </c>
      <c r="AC24" s="72">
        <f t="shared" si="17"/>
        <v>0</v>
      </c>
      <c r="AD24" s="72">
        <f t="shared" si="18"/>
        <v>0</v>
      </c>
      <c r="AE24" s="73">
        <f t="shared" si="19"/>
        <v>0</v>
      </c>
      <c r="AF24" s="73">
        <f t="shared" si="20"/>
        <v>0</v>
      </c>
      <c r="AG24" s="73">
        <f t="shared" si="21"/>
        <v>0</v>
      </c>
      <c r="AH24" s="73">
        <f t="shared" si="22"/>
        <v>0</v>
      </c>
      <c r="AI24" s="73">
        <f t="shared" si="23"/>
        <v>0</v>
      </c>
    </row>
    <row r="25" spans="1:35" s="51" customFormat="1" ht="11.4" x14ac:dyDescent="0.25">
      <c r="A25" s="46"/>
      <c r="B25" s="46"/>
      <c r="C25" s="63" t="str">
        <f t="shared" si="0"/>
        <v/>
      </c>
      <c r="D25" s="64" t="str">
        <f t="shared" si="9"/>
        <v/>
      </c>
      <c r="E25" s="64" t="str">
        <f t="shared" si="1"/>
        <v/>
      </c>
      <c r="F25" s="47"/>
      <c r="G25" s="47"/>
      <c r="H25" s="47"/>
      <c r="I25" s="48"/>
      <c r="J25" s="48"/>
      <c r="K25" s="65" t="str">
        <f t="shared" si="2"/>
        <v/>
      </c>
      <c r="L25" s="49"/>
      <c r="M25" s="49"/>
      <c r="N25" s="50"/>
      <c r="O25" s="66" t="str">
        <f t="shared" si="3"/>
        <v/>
      </c>
      <c r="P25" s="66" t="str">
        <f t="shared" si="4"/>
        <v/>
      </c>
      <c r="Q25" s="65" t="str">
        <f t="shared" si="5"/>
        <v/>
      </c>
      <c r="R25" s="67">
        <f t="shared" si="6"/>
        <v>0</v>
      </c>
      <c r="S25" s="67">
        <f t="shared" si="10"/>
        <v>0</v>
      </c>
      <c r="T25" s="67">
        <f t="shared" si="7"/>
        <v>0</v>
      </c>
      <c r="U25" s="67">
        <f t="shared" si="11"/>
        <v>0</v>
      </c>
      <c r="V25" s="68">
        <f t="shared" si="12"/>
        <v>0</v>
      </c>
      <c r="W25" s="68">
        <f t="shared" si="13"/>
        <v>0</v>
      </c>
      <c r="X25" s="68">
        <f t="shared" si="14"/>
        <v>0</v>
      </c>
      <c r="Z25" s="71" t="str">
        <f t="shared" si="8"/>
        <v/>
      </c>
      <c r="AA25" s="92" t="str">
        <f t="shared" si="15"/>
        <v/>
      </c>
      <c r="AB25" s="72">
        <f t="shared" si="16"/>
        <v>0</v>
      </c>
      <c r="AC25" s="72">
        <f t="shared" si="17"/>
        <v>0</v>
      </c>
      <c r="AD25" s="72">
        <f t="shared" si="18"/>
        <v>0</v>
      </c>
      <c r="AE25" s="73">
        <f t="shared" si="19"/>
        <v>0</v>
      </c>
      <c r="AF25" s="73">
        <f t="shared" si="20"/>
        <v>0</v>
      </c>
      <c r="AG25" s="73">
        <f t="shared" si="21"/>
        <v>0</v>
      </c>
      <c r="AH25" s="73">
        <f t="shared" si="22"/>
        <v>0</v>
      </c>
      <c r="AI25" s="73">
        <f t="shared" si="23"/>
        <v>0</v>
      </c>
    </row>
    <row r="26" spans="1:35" s="51" customFormat="1" ht="11.4" x14ac:dyDescent="0.25">
      <c r="A26" s="46"/>
      <c r="B26" s="46"/>
      <c r="C26" s="63" t="str">
        <f t="shared" si="0"/>
        <v/>
      </c>
      <c r="D26" s="64" t="str">
        <f t="shared" si="9"/>
        <v/>
      </c>
      <c r="E26" s="64" t="str">
        <f t="shared" si="1"/>
        <v/>
      </c>
      <c r="F26" s="47"/>
      <c r="G26" s="47"/>
      <c r="H26" s="47"/>
      <c r="I26" s="48"/>
      <c r="J26" s="48"/>
      <c r="K26" s="65" t="str">
        <f t="shared" si="2"/>
        <v/>
      </c>
      <c r="L26" s="49"/>
      <c r="M26" s="49"/>
      <c r="N26" s="50"/>
      <c r="O26" s="66" t="str">
        <f t="shared" si="3"/>
        <v/>
      </c>
      <c r="P26" s="66" t="str">
        <f t="shared" si="4"/>
        <v/>
      </c>
      <c r="Q26" s="65" t="str">
        <f t="shared" si="5"/>
        <v/>
      </c>
      <c r="R26" s="67">
        <f t="shared" si="6"/>
        <v>0</v>
      </c>
      <c r="S26" s="67">
        <f t="shared" si="10"/>
        <v>0</v>
      </c>
      <c r="T26" s="67">
        <f t="shared" si="7"/>
        <v>0</v>
      </c>
      <c r="U26" s="67">
        <f t="shared" si="11"/>
        <v>0</v>
      </c>
      <c r="V26" s="68">
        <f t="shared" si="12"/>
        <v>0</v>
      </c>
      <c r="W26" s="68">
        <f t="shared" si="13"/>
        <v>0</v>
      </c>
      <c r="X26" s="68">
        <f t="shared" si="14"/>
        <v>0</v>
      </c>
      <c r="Z26" s="71" t="str">
        <f t="shared" si="8"/>
        <v/>
      </c>
      <c r="AA26" s="92" t="str">
        <f t="shared" si="15"/>
        <v/>
      </c>
      <c r="AB26" s="72">
        <f t="shared" si="16"/>
        <v>0</v>
      </c>
      <c r="AC26" s="72">
        <f t="shared" si="17"/>
        <v>0</v>
      </c>
      <c r="AD26" s="72">
        <f t="shared" si="18"/>
        <v>0</v>
      </c>
      <c r="AE26" s="73">
        <f t="shared" si="19"/>
        <v>0</v>
      </c>
      <c r="AF26" s="73">
        <f t="shared" si="20"/>
        <v>0</v>
      </c>
      <c r="AG26" s="73">
        <f t="shared" si="21"/>
        <v>0</v>
      </c>
      <c r="AH26" s="73">
        <f t="shared" si="22"/>
        <v>0</v>
      </c>
      <c r="AI26" s="73">
        <f t="shared" si="23"/>
        <v>0</v>
      </c>
    </row>
    <row r="27" spans="1:35" s="51" customFormat="1" ht="11.4" x14ac:dyDescent="0.25">
      <c r="A27" s="46"/>
      <c r="B27" s="46"/>
      <c r="C27" s="63" t="str">
        <f t="shared" si="0"/>
        <v/>
      </c>
      <c r="D27" s="64" t="str">
        <f t="shared" si="9"/>
        <v/>
      </c>
      <c r="E27" s="64" t="str">
        <f t="shared" si="1"/>
        <v/>
      </c>
      <c r="F27" s="47"/>
      <c r="G27" s="47"/>
      <c r="H27" s="47"/>
      <c r="I27" s="48"/>
      <c r="J27" s="48"/>
      <c r="K27" s="65" t="str">
        <f t="shared" si="2"/>
        <v/>
      </c>
      <c r="L27" s="49"/>
      <c r="M27" s="49"/>
      <c r="N27" s="50"/>
      <c r="O27" s="66" t="str">
        <f t="shared" si="3"/>
        <v/>
      </c>
      <c r="P27" s="66" t="str">
        <f t="shared" si="4"/>
        <v/>
      </c>
      <c r="Q27" s="65" t="str">
        <f t="shared" si="5"/>
        <v/>
      </c>
      <c r="R27" s="67">
        <f t="shared" si="6"/>
        <v>0</v>
      </c>
      <c r="S27" s="67">
        <f t="shared" si="10"/>
        <v>0</v>
      </c>
      <c r="T27" s="67">
        <f t="shared" si="7"/>
        <v>0</v>
      </c>
      <c r="U27" s="67">
        <f t="shared" si="11"/>
        <v>0</v>
      </c>
      <c r="V27" s="68">
        <f t="shared" si="12"/>
        <v>0</v>
      </c>
      <c r="W27" s="68">
        <f t="shared" si="13"/>
        <v>0</v>
      </c>
      <c r="X27" s="68">
        <f t="shared" si="14"/>
        <v>0</v>
      </c>
      <c r="Z27" s="71" t="str">
        <f t="shared" si="8"/>
        <v/>
      </c>
      <c r="AA27" s="92" t="str">
        <f t="shared" si="15"/>
        <v/>
      </c>
      <c r="AB27" s="72">
        <f t="shared" si="16"/>
        <v>0</v>
      </c>
      <c r="AC27" s="72">
        <f t="shared" si="17"/>
        <v>0</v>
      </c>
      <c r="AD27" s="72">
        <f t="shared" si="18"/>
        <v>0</v>
      </c>
      <c r="AE27" s="73">
        <f t="shared" si="19"/>
        <v>0</v>
      </c>
      <c r="AF27" s="73">
        <f t="shared" si="20"/>
        <v>0</v>
      </c>
      <c r="AG27" s="73">
        <f t="shared" si="21"/>
        <v>0</v>
      </c>
      <c r="AH27" s="73">
        <f t="shared" si="22"/>
        <v>0</v>
      </c>
      <c r="AI27" s="73">
        <f t="shared" si="23"/>
        <v>0</v>
      </c>
    </row>
    <row r="28" spans="1:35" s="51" customFormat="1" ht="11.4" x14ac:dyDescent="0.25">
      <c r="A28" s="46"/>
      <c r="B28" s="46"/>
      <c r="C28" s="63" t="str">
        <f t="shared" si="0"/>
        <v/>
      </c>
      <c r="D28" s="64" t="str">
        <f t="shared" si="9"/>
        <v/>
      </c>
      <c r="E28" s="64" t="str">
        <f t="shared" si="1"/>
        <v/>
      </c>
      <c r="F28" s="47"/>
      <c r="G28" s="47"/>
      <c r="H28" s="47"/>
      <c r="I28" s="48"/>
      <c r="J28" s="48"/>
      <c r="K28" s="65" t="str">
        <f t="shared" si="2"/>
        <v/>
      </c>
      <c r="L28" s="49"/>
      <c r="M28" s="49"/>
      <c r="N28" s="50"/>
      <c r="O28" s="66" t="str">
        <f t="shared" si="3"/>
        <v/>
      </c>
      <c r="P28" s="66" t="str">
        <f t="shared" si="4"/>
        <v/>
      </c>
      <c r="Q28" s="65" t="str">
        <f t="shared" si="5"/>
        <v/>
      </c>
      <c r="R28" s="67">
        <f t="shared" si="6"/>
        <v>0</v>
      </c>
      <c r="S28" s="67">
        <f t="shared" si="10"/>
        <v>0</v>
      </c>
      <c r="T28" s="67">
        <f t="shared" si="7"/>
        <v>0</v>
      </c>
      <c r="U28" s="67">
        <f t="shared" si="11"/>
        <v>0</v>
      </c>
      <c r="V28" s="68">
        <f t="shared" si="12"/>
        <v>0</v>
      </c>
      <c r="W28" s="68">
        <f t="shared" si="13"/>
        <v>0</v>
      </c>
      <c r="X28" s="68">
        <f t="shared" si="14"/>
        <v>0</v>
      </c>
      <c r="Z28" s="71" t="str">
        <f t="shared" si="8"/>
        <v/>
      </c>
      <c r="AA28" s="92" t="str">
        <f t="shared" si="15"/>
        <v/>
      </c>
      <c r="AB28" s="72">
        <f t="shared" si="16"/>
        <v>0</v>
      </c>
      <c r="AC28" s="72">
        <f t="shared" si="17"/>
        <v>0</v>
      </c>
      <c r="AD28" s="72">
        <f t="shared" si="18"/>
        <v>0</v>
      </c>
      <c r="AE28" s="73">
        <f t="shared" si="19"/>
        <v>0</v>
      </c>
      <c r="AF28" s="73">
        <f t="shared" si="20"/>
        <v>0</v>
      </c>
      <c r="AG28" s="73">
        <f t="shared" si="21"/>
        <v>0</v>
      </c>
      <c r="AH28" s="73">
        <f t="shared" si="22"/>
        <v>0</v>
      </c>
      <c r="AI28" s="73">
        <f t="shared" si="23"/>
        <v>0</v>
      </c>
    </row>
    <row r="29" spans="1:35" s="51" customFormat="1" ht="11.4" x14ac:dyDescent="0.25">
      <c r="A29" s="46"/>
      <c r="B29" s="46"/>
      <c r="C29" s="63" t="str">
        <f t="shared" si="0"/>
        <v/>
      </c>
      <c r="D29" s="64" t="str">
        <f t="shared" si="9"/>
        <v/>
      </c>
      <c r="E29" s="64" t="str">
        <f t="shared" si="1"/>
        <v/>
      </c>
      <c r="F29" s="47"/>
      <c r="G29" s="47"/>
      <c r="H29" s="47"/>
      <c r="I29" s="48"/>
      <c r="J29" s="48"/>
      <c r="K29" s="65" t="str">
        <f t="shared" si="2"/>
        <v/>
      </c>
      <c r="L29" s="49"/>
      <c r="M29" s="49"/>
      <c r="N29" s="50"/>
      <c r="O29" s="66" t="str">
        <f t="shared" si="3"/>
        <v/>
      </c>
      <c r="P29" s="66" t="str">
        <f t="shared" si="4"/>
        <v/>
      </c>
      <c r="Q29" s="65" t="str">
        <f t="shared" si="5"/>
        <v/>
      </c>
      <c r="R29" s="67">
        <f t="shared" si="6"/>
        <v>0</v>
      </c>
      <c r="S29" s="67">
        <f t="shared" si="10"/>
        <v>0</v>
      </c>
      <c r="T29" s="67">
        <f t="shared" si="7"/>
        <v>0</v>
      </c>
      <c r="U29" s="67">
        <f t="shared" si="11"/>
        <v>0</v>
      </c>
      <c r="V29" s="68">
        <f t="shared" si="12"/>
        <v>0</v>
      </c>
      <c r="W29" s="68">
        <f t="shared" si="13"/>
        <v>0</v>
      </c>
      <c r="X29" s="68">
        <f t="shared" si="14"/>
        <v>0</v>
      </c>
      <c r="Z29" s="71" t="str">
        <f t="shared" si="8"/>
        <v/>
      </c>
      <c r="AA29" s="92" t="str">
        <f t="shared" si="15"/>
        <v/>
      </c>
      <c r="AB29" s="72">
        <f t="shared" si="16"/>
        <v>0</v>
      </c>
      <c r="AC29" s="72">
        <f t="shared" si="17"/>
        <v>0</v>
      </c>
      <c r="AD29" s="72">
        <f t="shared" si="18"/>
        <v>0</v>
      </c>
      <c r="AE29" s="73">
        <f t="shared" si="19"/>
        <v>0</v>
      </c>
      <c r="AF29" s="73">
        <f t="shared" si="20"/>
        <v>0</v>
      </c>
      <c r="AG29" s="73">
        <f t="shared" si="21"/>
        <v>0</v>
      </c>
      <c r="AH29" s="73">
        <f t="shared" si="22"/>
        <v>0</v>
      </c>
      <c r="AI29" s="73">
        <f t="shared" si="23"/>
        <v>0</v>
      </c>
    </row>
    <row r="30" spans="1:35" s="51" customFormat="1" ht="11.4" x14ac:dyDescent="0.25">
      <c r="A30" s="46"/>
      <c r="B30" s="46"/>
      <c r="C30" s="63" t="str">
        <f t="shared" si="0"/>
        <v/>
      </c>
      <c r="D30" s="64" t="str">
        <f t="shared" si="9"/>
        <v/>
      </c>
      <c r="E30" s="64" t="str">
        <f t="shared" si="1"/>
        <v/>
      </c>
      <c r="F30" s="47"/>
      <c r="G30" s="47"/>
      <c r="H30" s="47"/>
      <c r="I30" s="48"/>
      <c r="J30" s="48"/>
      <c r="K30" s="65" t="str">
        <f t="shared" si="2"/>
        <v/>
      </c>
      <c r="L30" s="49"/>
      <c r="M30" s="49"/>
      <c r="N30" s="50"/>
      <c r="O30" s="66" t="str">
        <f t="shared" si="3"/>
        <v/>
      </c>
      <c r="P30" s="66" t="str">
        <f t="shared" si="4"/>
        <v/>
      </c>
      <c r="Q30" s="65" t="str">
        <f t="shared" si="5"/>
        <v/>
      </c>
      <c r="R30" s="67">
        <f t="shared" si="6"/>
        <v>0</v>
      </c>
      <c r="S30" s="67">
        <f t="shared" si="10"/>
        <v>0</v>
      </c>
      <c r="T30" s="67">
        <f t="shared" si="7"/>
        <v>0</v>
      </c>
      <c r="U30" s="67">
        <f t="shared" si="11"/>
        <v>0</v>
      </c>
      <c r="V30" s="68">
        <f t="shared" si="12"/>
        <v>0</v>
      </c>
      <c r="W30" s="68">
        <f t="shared" si="13"/>
        <v>0</v>
      </c>
      <c r="X30" s="68">
        <f t="shared" si="14"/>
        <v>0</v>
      </c>
      <c r="Z30" s="71" t="str">
        <f t="shared" si="8"/>
        <v/>
      </c>
      <c r="AA30" s="92" t="str">
        <f t="shared" si="15"/>
        <v/>
      </c>
      <c r="AB30" s="72">
        <f t="shared" si="16"/>
        <v>0</v>
      </c>
      <c r="AC30" s="72">
        <f t="shared" si="17"/>
        <v>0</v>
      </c>
      <c r="AD30" s="72">
        <f t="shared" si="18"/>
        <v>0</v>
      </c>
      <c r="AE30" s="73">
        <f t="shared" si="19"/>
        <v>0</v>
      </c>
      <c r="AF30" s="73">
        <f t="shared" si="20"/>
        <v>0</v>
      </c>
      <c r="AG30" s="73">
        <f t="shared" si="21"/>
        <v>0</v>
      </c>
      <c r="AH30" s="73">
        <f t="shared" si="22"/>
        <v>0</v>
      </c>
      <c r="AI30" s="73">
        <f t="shared" si="23"/>
        <v>0</v>
      </c>
    </row>
    <row r="31" spans="1:35" s="51" customFormat="1" ht="11.4" x14ac:dyDescent="0.25">
      <c r="A31" s="46"/>
      <c r="B31" s="46"/>
      <c r="C31" s="63" t="str">
        <f t="shared" si="0"/>
        <v/>
      </c>
      <c r="D31" s="64" t="str">
        <f t="shared" si="9"/>
        <v/>
      </c>
      <c r="E31" s="64" t="str">
        <f t="shared" si="1"/>
        <v/>
      </c>
      <c r="F31" s="47"/>
      <c r="G31" s="47"/>
      <c r="H31" s="47"/>
      <c r="I31" s="48"/>
      <c r="J31" s="48"/>
      <c r="K31" s="65" t="str">
        <f t="shared" si="2"/>
        <v/>
      </c>
      <c r="L31" s="49"/>
      <c r="M31" s="49"/>
      <c r="N31" s="50"/>
      <c r="O31" s="66" t="str">
        <f t="shared" si="3"/>
        <v/>
      </c>
      <c r="P31" s="66" t="str">
        <f t="shared" si="4"/>
        <v/>
      </c>
      <c r="Q31" s="65" t="str">
        <f t="shared" si="5"/>
        <v/>
      </c>
      <c r="R31" s="67">
        <f t="shared" si="6"/>
        <v>0</v>
      </c>
      <c r="S31" s="67">
        <f t="shared" si="10"/>
        <v>0</v>
      </c>
      <c r="T31" s="67">
        <f t="shared" si="7"/>
        <v>0</v>
      </c>
      <c r="U31" s="67">
        <f t="shared" si="11"/>
        <v>0</v>
      </c>
      <c r="V31" s="68">
        <f t="shared" si="12"/>
        <v>0</v>
      </c>
      <c r="W31" s="68">
        <f t="shared" si="13"/>
        <v>0</v>
      </c>
      <c r="X31" s="68">
        <f t="shared" si="14"/>
        <v>0</v>
      </c>
      <c r="Z31" s="71" t="str">
        <f t="shared" si="8"/>
        <v/>
      </c>
      <c r="AA31" s="92" t="str">
        <f t="shared" si="15"/>
        <v/>
      </c>
      <c r="AB31" s="72">
        <f t="shared" si="16"/>
        <v>0</v>
      </c>
      <c r="AC31" s="72">
        <f t="shared" si="17"/>
        <v>0</v>
      </c>
      <c r="AD31" s="72">
        <f t="shared" si="18"/>
        <v>0</v>
      </c>
      <c r="AE31" s="73">
        <f t="shared" si="19"/>
        <v>0</v>
      </c>
      <c r="AF31" s="73">
        <f t="shared" si="20"/>
        <v>0</v>
      </c>
      <c r="AG31" s="73">
        <f t="shared" si="21"/>
        <v>0</v>
      </c>
      <c r="AH31" s="73">
        <f t="shared" si="22"/>
        <v>0</v>
      </c>
      <c r="AI31" s="73">
        <f t="shared" si="23"/>
        <v>0</v>
      </c>
    </row>
    <row r="32" spans="1:35" s="51" customFormat="1" ht="11.4" x14ac:dyDescent="0.25">
      <c r="A32" s="46"/>
      <c r="B32" s="46"/>
      <c r="C32" s="63" t="str">
        <f t="shared" si="0"/>
        <v/>
      </c>
      <c r="D32" s="64" t="str">
        <f t="shared" si="9"/>
        <v/>
      </c>
      <c r="E32" s="64" t="str">
        <f t="shared" si="1"/>
        <v/>
      </c>
      <c r="F32" s="47"/>
      <c r="G32" s="47"/>
      <c r="H32" s="47"/>
      <c r="I32" s="48"/>
      <c r="J32" s="48"/>
      <c r="K32" s="65" t="str">
        <f t="shared" si="2"/>
        <v/>
      </c>
      <c r="L32" s="49"/>
      <c r="M32" s="49"/>
      <c r="N32" s="50"/>
      <c r="O32" s="66" t="str">
        <f t="shared" si="3"/>
        <v/>
      </c>
      <c r="P32" s="66" t="str">
        <f t="shared" si="4"/>
        <v/>
      </c>
      <c r="Q32" s="65" t="str">
        <f t="shared" si="5"/>
        <v/>
      </c>
      <c r="R32" s="67">
        <f t="shared" si="6"/>
        <v>0</v>
      </c>
      <c r="S32" s="67">
        <f t="shared" si="10"/>
        <v>0</v>
      </c>
      <c r="T32" s="67">
        <f t="shared" si="7"/>
        <v>0</v>
      </c>
      <c r="U32" s="67">
        <f t="shared" si="11"/>
        <v>0</v>
      </c>
      <c r="V32" s="68">
        <f t="shared" si="12"/>
        <v>0</v>
      </c>
      <c r="W32" s="68">
        <f t="shared" si="13"/>
        <v>0</v>
      </c>
      <c r="X32" s="68">
        <f t="shared" si="14"/>
        <v>0</v>
      </c>
      <c r="Z32" s="71" t="str">
        <f t="shared" si="8"/>
        <v/>
      </c>
      <c r="AA32" s="92" t="str">
        <f t="shared" si="15"/>
        <v/>
      </c>
      <c r="AB32" s="72">
        <f t="shared" si="16"/>
        <v>0</v>
      </c>
      <c r="AC32" s="72">
        <f t="shared" si="17"/>
        <v>0</v>
      </c>
      <c r="AD32" s="72">
        <f t="shared" si="18"/>
        <v>0</v>
      </c>
      <c r="AE32" s="73">
        <f t="shared" si="19"/>
        <v>0</v>
      </c>
      <c r="AF32" s="73">
        <f t="shared" si="20"/>
        <v>0</v>
      </c>
      <c r="AG32" s="73">
        <f t="shared" si="21"/>
        <v>0</v>
      </c>
      <c r="AH32" s="73">
        <f t="shared" si="22"/>
        <v>0</v>
      </c>
      <c r="AI32" s="73">
        <f t="shared" si="23"/>
        <v>0</v>
      </c>
    </row>
    <row r="33" spans="1:35" s="51" customFormat="1" ht="11.4" x14ac:dyDescent="0.25">
      <c r="A33" s="46"/>
      <c r="B33" s="46"/>
      <c r="C33" s="63" t="str">
        <f t="shared" si="0"/>
        <v/>
      </c>
      <c r="D33" s="64" t="str">
        <f t="shared" si="9"/>
        <v/>
      </c>
      <c r="E33" s="64" t="str">
        <f t="shared" si="1"/>
        <v/>
      </c>
      <c r="F33" s="47"/>
      <c r="G33" s="47"/>
      <c r="H33" s="47"/>
      <c r="I33" s="48"/>
      <c r="J33" s="48"/>
      <c r="K33" s="65" t="str">
        <f t="shared" si="2"/>
        <v/>
      </c>
      <c r="L33" s="49"/>
      <c r="M33" s="49"/>
      <c r="N33" s="50"/>
      <c r="O33" s="66" t="str">
        <f t="shared" si="3"/>
        <v/>
      </c>
      <c r="P33" s="66" t="str">
        <f t="shared" si="4"/>
        <v/>
      </c>
      <c r="Q33" s="65" t="str">
        <f t="shared" si="5"/>
        <v/>
      </c>
      <c r="R33" s="67">
        <f t="shared" si="6"/>
        <v>0</v>
      </c>
      <c r="S33" s="67">
        <f t="shared" si="10"/>
        <v>0</v>
      </c>
      <c r="T33" s="67">
        <f t="shared" si="7"/>
        <v>0</v>
      </c>
      <c r="U33" s="67">
        <f t="shared" si="11"/>
        <v>0</v>
      </c>
      <c r="V33" s="68">
        <f t="shared" si="12"/>
        <v>0</v>
      </c>
      <c r="W33" s="68">
        <f t="shared" si="13"/>
        <v>0</v>
      </c>
      <c r="X33" s="68">
        <f t="shared" si="14"/>
        <v>0</v>
      </c>
      <c r="Z33" s="71" t="str">
        <f t="shared" si="8"/>
        <v/>
      </c>
      <c r="AA33" s="92" t="str">
        <f t="shared" si="15"/>
        <v/>
      </c>
      <c r="AB33" s="72">
        <f t="shared" si="16"/>
        <v>0</v>
      </c>
      <c r="AC33" s="72">
        <f t="shared" si="17"/>
        <v>0</v>
      </c>
      <c r="AD33" s="72">
        <f t="shared" si="18"/>
        <v>0</v>
      </c>
      <c r="AE33" s="73">
        <f t="shared" si="19"/>
        <v>0</v>
      </c>
      <c r="AF33" s="73">
        <f t="shared" si="20"/>
        <v>0</v>
      </c>
      <c r="AG33" s="73">
        <f t="shared" si="21"/>
        <v>0</v>
      </c>
      <c r="AH33" s="73">
        <f t="shared" si="22"/>
        <v>0</v>
      </c>
      <c r="AI33" s="73">
        <f t="shared" si="23"/>
        <v>0</v>
      </c>
    </row>
    <row r="34" spans="1:35" s="51" customFormat="1" ht="11.4" x14ac:dyDescent="0.25">
      <c r="A34" s="46"/>
      <c r="B34" s="46"/>
      <c r="C34" s="63" t="str">
        <f t="shared" si="0"/>
        <v/>
      </c>
      <c r="D34" s="64" t="str">
        <f t="shared" si="9"/>
        <v/>
      </c>
      <c r="E34" s="64" t="str">
        <f t="shared" si="1"/>
        <v/>
      </c>
      <c r="F34" s="47"/>
      <c r="G34" s="47"/>
      <c r="H34" s="47"/>
      <c r="I34" s="48"/>
      <c r="J34" s="48"/>
      <c r="K34" s="65" t="str">
        <f t="shared" si="2"/>
        <v/>
      </c>
      <c r="L34" s="49"/>
      <c r="M34" s="49"/>
      <c r="N34" s="50"/>
      <c r="O34" s="66" t="str">
        <f t="shared" si="3"/>
        <v/>
      </c>
      <c r="P34" s="66" t="str">
        <f t="shared" si="4"/>
        <v/>
      </c>
      <c r="Q34" s="65" t="str">
        <f t="shared" si="5"/>
        <v/>
      </c>
      <c r="R34" s="67">
        <f t="shared" si="6"/>
        <v>0</v>
      </c>
      <c r="S34" s="67">
        <f t="shared" si="10"/>
        <v>0</v>
      </c>
      <c r="T34" s="67">
        <f t="shared" si="7"/>
        <v>0</v>
      </c>
      <c r="U34" s="67">
        <f t="shared" si="11"/>
        <v>0</v>
      </c>
      <c r="V34" s="68">
        <f t="shared" si="12"/>
        <v>0</v>
      </c>
      <c r="W34" s="68">
        <f t="shared" si="13"/>
        <v>0</v>
      </c>
      <c r="X34" s="68">
        <f t="shared" si="14"/>
        <v>0</v>
      </c>
      <c r="Z34" s="71" t="str">
        <f t="shared" si="8"/>
        <v/>
      </c>
      <c r="AA34" s="92" t="str">
        <f t="shared" si="15"/>
        <v/>
      </c>
      <c r="AB34" s="72">
        <f t="shared" si="16"/>
        <v>0</v>
      </c>
      <c r="AC34" s="72">
        <f t="shared" si="17"/>
        <v>0</v>
      </c>
      <c r="AD34" s="72">
        <f t="shared" si="18"/>
        <v>0</v>
      </c>
      <c r="AE34" s="73">
        <f t="shared" si="19"/>
        <v>0</v>
      </c>
      <c r="AF34" s="73">
        <f t="shared" si="20"/>
        <v>0</v>
      </c>
      <c r="AG34" s="73">
        <f t="shared" si="21"/>
        <v>0</v>
      </c>
      <c r="AH34" s="73">
        <f t="shared" si="22"/>
        <v>0</v>
      </c>
      <c r="AI34" s="73">
        <f t="shared" si="23"/>
        <v>0</v>
      </c>
    </row>
    <row r="35" spans="1:35" s="51" customFormat="1" ht="11.4" x14ac:dyDescent="0.25">
      <c r="A35" s="46"/>
      <c r="B35" s="46"/>
      <c r="C35" s="63" t="str">
        <f t="shared" si="0"/>
        <v/>
      </c>
      <c r="D35" s="64" t="str">
        <f t="shared" si="9"/>
        <v/>
      </c>
      <c r="E35" s="64" t="str">
        <f t="shared" si="1"/>
        <v/>
      </c>
      <c r="F35" s="47"/>
      <c r="G35" s="47"/>
      <c r="H35" s="47"/>
      <c r="I35" s="48"/>
      <c r="J35" s="48"/>
      <c r="K35" s="65" t="str">
        <f t="shared" si="2"/>
        <v/>
      </c>
      <c r="L35" s="49"/>
      <c r="M35" s="49"/>
      <c r="N35" s="50"/>
      <c r="O35" s="66" t="str">
        <f t="shared" si="3"/>
        <v/>
      </c>
      <c r="P35" s="66" t="str">
        <f t="shared" si="4"/>
        <v/>
      </c>
      <c r="Q35" s="65" t="str">
        <f t="shared" si="5"/>
        <v/>
      </c>
      <c r="R35" s="67">
        <f t="shared" si="6"/>
        <v>0</v>
      </c>
      <c r="S35" s="67">
        <f t="shared" si="10"/>
        <v>0</v>
      </c>
      <c r="T35" s="67">
        <f t="shared" si="7"/>
        <v>0</v>
      </c>
      <c r="U35" s="67">
        <f t="shared" si="11"/>
        <v>0</v>
      </c>
      <c r="V35" s="68">
        <f t="shared" si="12"/>
        <v>0</v>
      </c>
      <c r="W35" s="68">
        <f t="shared" si="13"/>
        <v>0</v>
      </c>
      <c r="X35" s="68">
        <f t="shared" si="14"/>
        <v>0</v>
      </c>
      <c r="Z35" s="71" t="str">
        <f t="shared" si="8"/>
        <v/>
      </c>
      <c r="AA35" s="92" t="str">
        <f t="shared" si="15"/>
        <v/>
      </c>
      <c r="AB35" s="72">
        <f t="shared" si="16"/>
        <v>0</v>
      </c>
      <c r="AC35" s="72">
        <f t="shared" si="17"/>
        <v>0</v>
      </c>
      <c r="AD35" s="72">
        <f t="shared" si="18"/>
        <v>0</v>
      </c>
      <c r="AE35" s="73">
        <f t="shared" si="19"/>
        <v>0</v>
      </c>
      <c r="AF35" s="73">
        <f t="shared" si="20"/>
        <v>0</v>
      </c>
      <c r="AG35" s="73">
        <f t="shared" si="21"/>
        <v>0</v>
      </c>
      <c r="AH35" s="73">
        <f t="shared" si="22"/>
        <v>0</v>
      </c>
      <c r="AI35" s="73">
        <f t="shared" si="23"/>
        <v>0</v>
      </c>
    </row>
    <row r="36" spans="1:35" s="51" customFormat="1" ht="11.4" x14ac:dyDescent="0.25">
      <c r="A36" s="46"/>
      <c r="B36" s="46"/>
      <c r="C36" s="63" t="str">
        <f t="shared" si="0"/>
        <v/>
      </c>
      <c r="D36" s="64" t="str">
        <f t="shared" si="9"/>
        <v/>
      </c>
      <c r="E36" s="64" t="str">
        <f t="shared" si="1"/>
        <v/>
      </c>
      <c r="F36" s="47"/>
      <c r="G36" s="47"/>
      <c r="H36" s="47"/>
      <c r="I36" s="48"/>
      <c r="J36" s="48"/>
      <c r="K36" s="65" t="str">
        <f t="shared" si="2"/>
        <v/>
      </c>
      <c r="L36" s="49"/>
      <c r="M36" s="49"/>
      <c r="N36" s="50"/>
      <c r="O36" s="66" t="str">
        <f t="shared" si="3"/>
        <v/>
      </c>
      <c r="P36" s="66" t="str">
        <f t="shared" si="4"/>
        <v/>
      </c>
      <c r="Q36" s="65" t="str">
        <f t="shared" si="5"/>
        <v/>
      </c>
      <c r="R36" s="67">
        <f t="shared" si="6"/>
        <v>0</v>
      </c>
      <c r="S36" s="67">
        <f t="shared" si="10"/>
        <v>0</v>
      </c>
      <c r="T36" s="67">
        <f t="shared" si="7"/>
        <v>0</v>
      </c>
      <c r="U36" s="67">
        <f t="shared" si="11"/>
        <v>0</v>
      </c>
      <c r="V36" s="68">
        <f t="shared" si="12"/>
        <v>0</v>
      </c>
      <c r="W36" s="68">
        <f t="shared" si="13"/>
        <v>0</v>
      </c>
      <c r="X36" s="68">
        <f t="shared" si="14"/>
        <v>0</v>
      </c>
      <c r="Z36" s="71" t="str">
        <f t="shared" si="8"/>
        <v/>
      </c>
      <c r="AA36" s="92" t="str">
        <f t="shared" si="15"/>
        <v/>
      </c>
      <c r="AB36" s="72">
        <f t="shared" si="16"/>
        <v>0</v>
      </c>
      <c r="AC36" s="72">
        <f t="shared" si="17"/>
        <v>0</v>
      </c>
      <c r="AD36" s="72">
        <f t="shared" si="18"/>
        <v>0</v>
      </c>
      <c r="AE36" s="73">
        <f t="shared" si="19"/>
        <v>0</v>
      </c>
      <c r="AF36" s="73">
        <f t="shared" si="20"/>
        <v>0</v>
      </c>
      <c r="AG36" s="73">
        <f t="shared" si="21"/>
        <v>0</v>
      </c>
      <c r="AH36" s="73">
        <f t="shared" si="22"/>
        <v>0</v>
      </c>
      <c r="AI36" s="73">
        <f t="shared" si="23"/>
        <v>0</v>
      </c>
    </row>
    <row r="37" spans="1:35" s="51" customFormat="1" ht="11.4" x14ac:dyDescent="0.25">
      <c r="A37" s="46"/>
      <c r="B37" s="46"/>
      <c r="C37" s="63" t="str">
        <f t="shared" si="0"/>
        <v/>
      </c>
      <c r="D37" s="64" t="str">
        <f t="shared" si="9"/>
        <v/>
      </c>
      <c r="E37" s="64" t="str">
        <f t="shared" si="1"/>
        <v/>
      </c>
      <c r="F37" s="47"/>
      <c r="G37" s="47"/>
      <c r="H37" s="47"/>
      <c r="I37" s="48"/>
      <c r="J37" s="48"/>
      <c r="K37" s="65" t="str">
        <f t="shared" si="2"/>
        <v/>
      </c>
      <c r="L37" s="49"/>
      <c r="M37" s="49"/>
      <c r="N37" s="50"/>
      <c r="O37" s="66" t="str">
        <f t="shared" si="3"/>
        <v/>
      </c>
      <c r="P37" s="66" t="str">
        <f t="shared" si="4"/>
        <v/>
      </c>
      <c r="Q37" s="65" t="str">
        <f t="shared" si="5"/>
        <v/>
      </c>
      <c r="R37" s="67">
        <f t="shared" si="6"/>
        <v>0</v>
      </c>
      <c r="S37" s="67">
        <f t="shared" si="10"/>
        <v>0</v>
      </c>
      <c r="T37" s="67">
        <f t="shared" si="7"/>
        <v>0</v>
      </c>
      <c r="U37" s="67">
        <f t="shared" si="11"/>
        <v>0</v>
      </c>
      <c r="V37" s="68">
        <f t="shared" si="12"/>
        <v>0</v>
      </c>
      <c r="W37" s="68">
        <f t="shared" si="13"/>
        <v>0</v>
      </c>
      <c r="X37" s="68">
        <f t="shared" si="14"/>
        <v>0</v>
      </c>
      <c r="Z37" s="71" t="str">
        <f t="shared" si="8"/>
        <v/>
      </c>
      <c r="AA37" s="92" t="str">
        <f t="shared" si="15"/>
        <v/>
      </c>
      <c r="AB37" s="72">
        <f t="shared" si="16"/>
        <v>0</v>
      </c>
      <c r="AC37" s="72">
        <f t="shared" si="17"/>
        <v>0</v>
      </c>
      <c r="AD37" s="72">
        <f t="shared" si="18"/>
        <v>0</v>
      </c>
      <c r="AE37" s="73">
        <f t="shared" si="19"/>
        <v>0</v>
      </c>
      <c r="AF37" s="73">
        <f t="shared" si="20"/>
        <v>0</v>
      </c>
      <c r="AG37" s="73">
        <f t="shared" si="21"/>
        <v>0</v>
      </c>
      <c r="AH37" s="73">
        <f t="shared" si="22"/>
        <v>0</v>
      </c>
      <c r="AI37" s="73">
        <f t="shared" si="23"/>
        <v>0</v>
      </c>
    </row>
    <row r="38" spans="1:35" s="51" customFormat="1" ht="11.4" x14ac:dyDescent="0.25">
      <c r="A38" s="46"/>
      <c r="B38" s="46"/>
      <c r="C38" s="63" t="str">
        <f t="shared" si="0"/>
        <v/>
      </c>
      <c r="D38" s="64" t="str">
        <f t="shared" si="9"/>
        <v/>
      </c>
      <c r="E38" s="64" t="str">
        <f t="shared" si="1"/>
        <v/>
      </c>
      <c r="F38" s="47"/>
      <c r="G38" s="47"/>
      <c r="H38" s="47"/>
      <c r="I38" s="48"/>
      <c r="J38" s="48"/>
      <c r="K38" s="65" t="str">
        <f t="shared" si="2"/>
        <v/>
      </c>
      <c r="L38" s="49"/>
      <c r="M38" s="49"/>
      <c r="N38" s="50"/>
      <c r="O38" s="66" t="str">
        <f t="shared" si="3"/>
        <v/>
      </c>
      <c r="P38" s="66" t="str">
        <f t="shared" si="4"/>
        <v/>
      </c>
      <c r="Q38" s="65" t="str">
        <f t="shared" si="5"/>
        <v/>
      </c>
      <c r="R38" s="67">
        <f t="shared" si="6"/>
        <v>0</v>
      </c>
      <c r="S38" s="67">
        <f t="shared" si="10"/>
        <v>0</v>
      </c>
      <c r="T38" s="67">
        <f t="shared" si="7"/>
        <v>0</v>
      </c>
      <c r="U38" s="67">
        <f t="shared" si="11"/>
        <v>0</v>
      </c>
      <c r="V38" s="68">
        <f t="shared" si="12"/>
        <v>0</v>
      </c>
      <c r="W38" s="68">
        <f t="shared" si="13"/>
        <v>0</v>
      </c>
      <c r="X38" s="68">
        <f t="shared" si="14"/>
        <v>0</v>
      </c>
      <c r="Z38" s="71" t="str">
        <f t="shared" si="8"/>
        <v/>
      </c>
      <c r="AA38" s="92" t="str">
        <f t="shared" si="15"/>
        <v/>
      </c>
      <c r="AB38" s="72">
        <f t="shared" si="16"/>
        <v>0</v>
      </c>
      <c r="AC38" s="72">
        <f t="shared" si="17"/>
        <v>0</v>
      </c>
      <c r="AD38" s="72">
        <f t="shared" si="18"/>
        <v>0</v>
      </c>
      <c r="AE38" s="73">
        <f t="shared" si="19"/>
        <v>0</v>
      </c>
      <c r="AF38" s="73">
        <f t="shared" si="20"/>
        <v>0</v>
      </c>
      <c r="AG38" s="73">
        <f t="shared" si="21"/>
        <v>0</v>
      </c>
      <c r="AH38" s="73">
        <f t="shared" si="22"/>
        <v>0</v>
      </c>
      <c r="AI38" s="73">
        <f t="shared" si="23"/>
        <v>0</v>
      </c>
    </row>
    <row r="39" spans="1:35" s="51" customFormat="1" ht="11.4" x14ac:dyDescent="0.25">
      <c r="A39" s="46"/>
      <c r="B39" s="46"/>
      <c r="C39" s="63" t="str">
        <f t="shared" si="0"/>
        <v/>
      </c>
      <c r="D39" s="64" t="str">
        <f t="shared" si="9"/>
        <v/>
      </c>
      <c r="E39" s="64" t="str">
        <f t="shared" si="1"/>
        <v/>
      </c>
      <c r="F39" s="47"/>
      <c r="G39" s="47"/>
      <c r="H39" s="47"/>
      <c r="I39" s="48"/>
      <c r="J39" s="48"/>
      <c r="K39" s="65" t="str">
        <f t="shared" si="2"/>
        <v/>
      </c>
      <c r="L39" s="49"/>
      <c r="M39" s="49"/>
      <c r="N39" s="50"/>
      <c r="O39" s="66" t="str">
        <f t="shared" si="3"/>
        <v/>
      </c>
      <c r="P39" s="66" t="str">
        <f t="shared" si="4"/>
        <v/>
      </c>
      <c r="Q39" s="65" t="str">
        <f t="shared" si="5"/>
        <v/>
      </c>
      <c r="R39" s="67">
        <f t="shared" si="6"/>
        <v>0</v>
      </c>
      <c r="S39" s="67">
        <f t="shared" si="10"/>
        <v>0</v>
      </c>
      <c r="T39" s="67">
        <f t="shared" si="7"/>
        <v>0</v>
      </c>
      <c r="U39" s="67">
        <f t="shared" si="11"/>
        <v>0</v>
      </c>
      <c r="V39" s="68">
        <f t="shared" si="12"/>
        <v>0</v>
      </c>
      <c r="W39" s="68">
        <f t="shared" si="13"/>
        <v>0</v>
      </c>
      <c r="X39" s="68">
        <f t="shared" si="14"/>
        <v>0</v>
      </c>
      <c r="Z39" s="71" t="str">
        <f t="shared" si="8"/>
        <v/>
      </c>
      <c r="AA39" s="92" t="str">
        <f t="shared" si="15"/>
        <v/>
      </c>
      <c r="AB39" s="72">
        <f t="shared" si="16"/>
        <v>0</v>
      </c>
      <c r="AC39" s="72">
        <f t="shared" si="17"/>
        <v>0</v>
      </c>
      <c r="AD39" s="72">
        <f t="shared" si="18"/>
        <v>0</v>
      </c>
      <c r="AE39" s="73">
        <f t="shared" si="19"/>
        <v>0</v>
      </c>
      <c r="AF39" s="73">
        <f t="shared" si="20"/>
        <v>0</v>
      </c>
      <c r="AG39" s="73">
        <f t="shared" si="21"/>
        <v>0</v>
      </c>
      <c r="AH39" s="73">
        <f t="shared" si="22"/>
        <v>0</v>
      </c>
      <c r="AI39" s="73">
        <f t="shared" si="23"/>
        <v>0</v>
      </c>
    </row>
  </sheetData>
  <sheetProtection algorithmName="SHA-512" hashValue="eqpFqlvmvF1e2TKZdK1VoBkZLU31PoiGispWbWflCGsBjETfLAdzofYiE2Z50mKY/zMyENU/Y6yWiCLFTUVGyQ==" saltValue="8lDpmx0dvAsZIp6GPsO/Hg==" spinCount="100000" sheet="1" objects="1" scenarios="1" formatCells="0"/>
  <mergeCells count="21">
    <mergeCell ref="O11:Q11"/>
    <mergeCell ref="R11:U11"/>
    <mergeCell ref="F10:M10"/>
    <mergeCell ref="AI11:AI13"/>
    <mergeCell ref="Z9:Z10"/>
    <mergeCell ref="AC11:AC13"/>
    <mergeCell ref="AD11:AD13"/>
    <mergeCell ref="AG11:AG13"/>
    <mergeCell ref="AH11:AH13"/>
    <mergeCell ref="AF11:AF13"/>
    <mergeCell ref="B8:D8"/>
    <mergeCell ref="B7:D7"/>
    <mergeCell ref="B5:D5"/>
    <mergeCell ref="F8:G8"/>
    <mergeCell ref="A11:A14"/>
    <mergeCell ref="B10:C10"/>
    <mergeCell ref="F3:M3"/>
    <mergeCell ref="F7:M7"/>
    <mergeCell ref="B3:D3"/>
    <mergeCell ref="V3:W3"/>
    <mergeCell ref="V4:W4"/>
  </mergeCells>
  <phoneticPr fontId="6" type="noConversion"/>
  <dataValidations count="7">
    <dataValidation type="whole" operator="greaterThanOrEqual" allowBlank="1" showInputMessage="1" showErrorMessage="1" sqref="L15:M39">
      <formula1>0</formula1>
    </dataValidation>
    <dataValidation type="list" allowBlank="1" showInputMessage="1" showErrorMessage="1" sqref="B15:B39">
      <formula1>"New,Replaced"</formula1>
    </dataValidation>
    <dataValidation type="list" allowBlank="1" showInputMessage="1" showErrorMessage="1" sqref="B10">
      <formula1>"Existing Building, New Construction"</formula1>
    </dataValidation>
    <dataValidation type="list" allowBlank="1" showInputMessage="1" showErrorMessage="1" sqref="A15:A39">
      <formula1>MeasureCode</formula1>
    </dataValidation>
    <dataValidation type="list" allowBlank="1" showInputMessage="1" showErrorMessage="1" sqref="F10:M10">
      <formula1>Building</formula1>
    </dataValidation>
    <dataValidation operator="greaterThanOrEqual" allowBlank="1" showInputMessage="1" showErrorMessage="1" sqref="I15:J39"/>
    <dataValidation type="decimal" allowBlank="1" showInputMessage="1" showErrorMessage="1" errorTitle="Invalid Capacity Entered" error="The capacity entered falls outside of the acceptable range for the selected Measure Code. Please review inputs." sqref="N15:N39">
      <formula1>VLOOKUP(A15,MeasureCode_Lookup,5,FALSE)</formula1>
      <formula2>VLOOKUP(A15,MeasureCode_Lookup,6,FALSE)</formula2>
    </dataValidation>
  </dataValidations>
  <pageMargins left="0.25" right="0.25" top="0.75" bottom="0.75" header="0.3" footer="0.3"/>
  <pageSetup scale="40" orientation="landscape"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25"/>
  <sheetViews>
    <sheetView showGridLines="0" workbookViewId="0"/>
  </sheetViews>
  <sheetFormatPr defaultRowHeight="13.2" x14ac:dyDescent="0.25"/>
  <cols>
    <col min="1" max="1" width="13.5546875" bestFit="1" customWidth="1"/>
    <col min="2" max="2" width="60" bestFit="1" customWidth="1"/>
    <col min="3" max="3" width="8.109375" bestFit="1" customWidth="1"/>
    <col min="4" max="4" width="14.5546875" bestFit="1" customWidth="1"/>
    <col min="5" max="5" width="18.5546875" bestFit="1" customWidth="1"/>
    <col min="6" max="6" width="19" bestFit="1" customWidth="1"/>
    <col min="7" max="7" width="21.77734375" bestFit="1" customWidth="1"/>
    <col min="8" max="8" width="17.6640625" bestFit="1" customWidth="1"/>
    <col min="9" max="10" width="13.77734375" bestFit="1" customWidth="1"/>
    <col min="11" max="13" width="20.6640625" bestFit="1" customWidth="1"/>
    <col min="14" max="14" width="14.77734375" bestFit="1" customWidth="1"/>
  </cols>
  <sheetData>
    <row r="1" spans="1:14" ht="39.6" x14ac:dyDescent="0.25">
      <c r="A1" s="90" t="s">
        <v>136</v>
      </c>
      <c r="B1" s="90" t="s">
        <v>76</v>
      </c>
      <c r="C1" s="90" t="s">
        <v>66</v>
      </c>
      <c r="D1" s="90" t="s">
        <v>168</v>
      </c>
      <c r="E1" s="90" t="s">
        <v>169</v>
      </c>
      <c r="F1" s="90" t="s">
        <v>170</v>
      </c>
      <c r="G1" s="90" t="s">
        <v>171</v>
      </c>
      <c r="H1" s="90" t="s">
        <v>172</v>
      </c>
      <c r="I1" s="91" t="s">
        <v>173</v>
      </c>
      <c r="J1" s="91" t="s">
        <v>174</v>
      </c>
      <c r="K1" s="91" t="s">
        <v>175</v>
      </c>
      <c r="L1" s="91" t="s">
        <v>176</v>
      </c>
      <c r="M1" s="91" t="s">
        <v>177</v>
      </c>
      <c r="N1" s="45"/>
    </row>
    <row r="2" spans="1:14" x14ac:dyDescent="0.25">
      <c r="A2" s="52" t="s">
        <v>112</v>
      </c>
      <c r="B2" s="52" t="s">
        <v>77</v>
      </c>
      <c r="C2" s="52" t="s">
        <v>73</v>
      </c>
      <c r="D2" s="52" t="s">
        <v>70</v>
      </c>
      <c r="E2" s="81">
        <v>0.01</v>
      </c>
      <c r="F2" s="81">
        <v>149.99</v>
      </c>
      <c r="G2" s="83">
        <v>10.3</v>
      </c>
      <c r="H2" s="83">
        <v>13.7</v>
      </c>
      <c r="I2" s="82">
        <v>20</v>
      </c>
      <c r="J2" s="82">
        <v>10</v>
      </c>
      <c r="K2" s="82">
        <v>3.5</v>
      </c>
      <c r="L2" s="82">
        <v>3.5</v>
      </c>
      <c r="M2" s="83">
        <v>1.1879999999999999</v>
      </c>
    </row>
    <row r="3" spans="1:14" x14ac:dyDescent="0.25">
      <c r="A3" s="52" t="s">
        <v>113</v>
      </c>
      <c r="B3" s="52" t="s">
        <v>77</v>
      </c>
      <c r="C3" s="52" t="s">
        <v>74</v>
      </c>
      <c r="D3" s="52" t="s">
        <v>70</v>
      </c>
      <c r="E3" s="81">
        <v>0.01</v>
      </c>
      <c r="F3" s="81">
        <v>149.99</v>
      </c>
      <c r="G3" s="83">
        <v>9.6999999999999993</v>
      </c>
      <c r="H3" s="83">
        <v>16.12</v>
      </c>
      <c r="I3" s="82">
        <v>90</v>
      </c>
      <c r="J3" s="82">
        <v>45</v>
      </c>
      <c r="K3" s="82">
        <v>4</v>
      </c>
      <c r="L3" s="82">
        <v>4</v>
      </c>
      <c r="M3" s="83">
        <v>0.75900000000000001</v>
      </c>
    </row>
    <row r="4" spans="1:14" x14ac:dyDescent="0.25">
      <c r="A4" s="52" t="s">
        <v>114</v>
      </c>
      <c r="B4" s="52" t="s">
        <v>103</v>
      </c>
      <c r="C4" s="52" t="s">
        <v>73</v>
      </c>
      <c r="D4" s="52" t="s">
        <v>70</v>
      </c>
      <c r="E4" s="81">
        <v>150</v>
      </c>
      <c r="F4" s="81">
        <v>999999</v>
      </c>
      <c r="G4" s="83">
        <v>10.3</v>
      </c>
      <c r="H4" s="83">
        <v>14</v>
      </c>
      <c r="I4" s="82">
        <v>20</v>
      </c>
      <c r="J4" s="82">
        <v>10</v>
      </c>
      <c r="K4" s="82">
        <v>2.75</v>
      </c>
      <c r="L4" s="82">
        <v>2.75</v>
      </c>
      <c r="M4" s="83">
        <v>1.1879999999999999</v>
      </c>
    </row>
    <row r="5" spans="1:14" x14ac:dyDescent="0.25">
      <c r="A5" s="52" t="s">
        <v>115</v>
      </c>
      <c r="B5" s="52" t="s">
        <v>103</v>
      </c>
      <c r="C5" s="52" t="s">
        <v>74</v>
      </c>
      <c r="D5" s="52" t="s">
        <v>70</v>
      </c>
      <c r="E5" s="81">
        <v>150</v>
      </c>
      <c r="F5" s="81">
        <v>999999</v>
      </c>
      <c r="G5" s="83">
        <v>9.6999999999999993</v>
      </c>
      <c r="H5" s="83">
        <v>16.420000000000002</v>
      </c>
      <c r="I5" s="82">
        <v>92</v>
      </c>
      <c r="J5" s="82">
        <v>46</v>
      </c>
      <c r="K5" s="82">
        <v>4</v>
      </c>
      <c r="L5" s="82">
        <v>4</v>
      </c>
      <c r="M5" s="83">
        <v>0.745</v>
      </c>
    </row>
    <row r="6" spans="1:14" x14ac:dyDescent="0.25">
      <c r="A6" s="52" t="s">
        <v>116</v>
      </c>
      <c r="B6" s="1" t="s">
        <v>78</v>
      </c>
      <c r="C6" s="52" t="s">
        <v>73</v>
      </c>
      <c r="D6" s="52" t="s">
        <v>9</v>
      </c>
      <c r="E6" s="81">
        <v>0.01</v>
      </c>
      <c r="F6" s="81">
        <v>74.989999999999995</v>
      </c>
      <c r="G6" s="83">
        <v>0.73499999999999999</v>
      </c>
      <c r="H6" s="83">
        <v>0.6</v>
      </c>
      <c r="I6" s="82">
        <v>13</v>
      </c>
      <c r="J6" s="82">
        <v>6.5</v>
      </c>
      <c r="K6" s="82">
        <v>2.25</v>
      </c>
      <c r="L6" s="82">
        <v>2.25</v>
      </c>
      <c r="M6" s="83">
        <v>0.75</v>
      </c>
    </row>
    <row r="7" spans="1:14" x14ac:dyDescent="0.25">
      <c r="A7" s="52" t="s">
        <v>117</v>
      </c>
      <c r="B7" s="1" t="s">
        <v>78</v>
      </c>
      <c r="C7" s="52" t="s">
        <v>74</v>
      </c>
      <c r="D7" s="52" t="s">
        <v>9</v>
      </c>
      <c r="E7" s="81">
        <v>0.01</v>
      </c>
      <c r="F7" s="81">
        <v>74.989999999999995</v>
      </c>
      <c r="G7" s="83">
        <v>0.78</v>
      </c>
      <c r="H7" s="83">
        <v>0.49</v>
      </c>
      <c r="I7" s="82">
        <v>40</v>
      </c>
      <c r="J7" s="82">
        <v>20</v>
      </c>
      <c r="K7" s="82">
        <v>2.5</v>
      </c>
      <c r="L7" s="82">
        <v>2.5</v>
      </c>
      <c r="M7" s="83">
        <v>0.5</v>
      </c>
    </row>
    <row r="8" spans="1:14" x14ac:dyDescent="0.25">
      <c r="A8" s="52" t="s">
        <v>118</v>
      </c>
      <c r="B8" s="1" t="s">
        <v>104</v>
      </c>
      <c r="C8" s="52" t="s">
        <v>73</v>
      </c>
      <c r="D8" s="52" t="s">
        <v>9</v>
      </c>
      <c r="E8" s="81">
        <v>75</v>
      </c>
      <c r="F8" s="81">
        <v>149.99</v>
      </c>
      <c r="G8" s="83">
        <v>0.70599999999999996</v>
      </c>
      <c r="H8" s="83">
        <v>0.56000000000000005</v>
      </c>
      <c r="I8" s="82">
        <v>20</v>
      </c>
      <c r="J8" s="82">
        <v>10</v>
      </c>
      <c r="K8" s="82">
        <v>2</v>
      </c>
      <c r="L8" s="82">
        <v>2</v>
      </c>
      <c r="M8" s="83">
        <v>0.72</v>
      </c>
    </row>
    <row r="9" spans="1:14" x14ac:dyDescent="0.25">
      <c r="A9" s="52" t="s">
        <v>119</v>
      </c>
      <c r="B9" s="1" t="s">
        <v>104</v>
      </c>
      <c r="C9" s="52" t="s">
        <v>74</v>
      </c>
      <c r="D9" s="52" t="s">
        <v>9</v>
      </c>
      <c r="E9" s="81">
        <v>75</v>
      </c>
      <c r="F9" s="81">
        <v>149.99</v>
      </c>
      <c r="G9" s="83">
        <v>0.75</v>
      </c>
      <c r="H9" s="83">
        <v>0.48</v>
      </c>
      <c r="I9" s="82">
        <v>43</v>
      </c>
      <c r="J9" s="82">
        <v>21.5</v>
      </c>
      <c r="K9" s="82">
        <v>2</v>
      </c>
      <c r="L9" s="82">
        <v>2</v>
      </c>
      <c r="M9" s="83">
        <v>0.49</v>
      </c>
    </row>
    <row r="10" spans="1:14" x14ac:dyDescent="0.25">
      <c r="A10" s="52" t="s">
        <v>120</v>
      </c>
      <c r="B10" s="1" t="s">
        <v>106</v>
      </c>
      <c r="C10" s="52" t="s">
        <v>73</v>
      </c>
      <c r="D10" s="52" t="s">
        <v>9</v>
      </c>
      <c r="E10" s="81">
        <v>150</v>
      </c>
      <c r="F10" s="81">
        <v>299.99</v>
      </c>
      <c r="G10" s="83">
        <v>0.64700000000000002</v>
      </c>
      <c r="H10" s="83">
        <v>0.54</v>
      </c>
      <c r="I10" s="82">
        <v>17</v>
      </c>
      <c r="J10" s="82">
        <v>8.5</v>
      </c>
      <c r="K10" s="82">
        <v>2</v>
      </c>
      <c r="L10" s="82">
        <v>2</v>
      </c>
      <c r="M10" s="83">
        <v>0.66</v>
      </c>
    </row>
    <row r="11" spans="1:14" x14ac:dyDescent="0.25">
      <c r="A11" s="52" t="s">
        <v>121</v>
      </c>
      <c r="B11" s="1" t="s">
        <v>106</v>
      </c>
      <c r="C11" s="52" t="s">
        <v>74</v>
      </c>
      <c r="D11" s="52" t="s">
        <v>9</v>
      </c>
      <c r="E11" s="81">
        <v>150</v>
      </c>
      <c r="F11" s="81">
        <v>299.99</v>
      </c>
      <c r="G11" s="83">
        <v>0.68</v>
      </c>
      <c r="H11" s="83">
        <v>0.43099999999999999</v>
      </c>
      <c r="I11" s="82">
        <v>43</v>
      </c>
      <c r="J11" s="82">
        <v>21.5</v>
      </c>
      <c r="K11" s="82">
        <v>2</v>
      </c>
      <c r="L11" s="82">
        <v>2</v>
      </c>
      <c r="M11" s="83">
        <v>0.44</v>
      </c>
    </row>
    <row r="12" spans="1:14" x14ac:dyDescent="0.25">
      <c r="A12" s="52" t="s">
        <v>122</v>
      </c>
      <c r="B12" s="1" t="s">
        <v>105</v>
      </c>
      <c r="C12" s="52" t="s">
        <v>73</v>
      </c>
      <c r="D12" s="52" t="s">
        <v>9</v>
      </c>
      <c r="E12" s="81">
        <v>300</v>
      </c>
      <c r="F12" s="81">
        <v>599.99</v>
      </c>
      <c r="G12" s="83">
        <v>0.59799999999999998</v>
      </c>
      <c r="H12" s="83">
        <v>0.52</v>
      </c>
      <c r="I12" s="82">
        <v>15</v>
      </c>
      <c r="J12" s="82">
        <v>7.5</v>
      </c>
      <c r="K12" s="82">
        <v>2.25</v>
      </c>
      <c r="L12" s="82">
        <v>2.25</v>
      </c>
      <c r="M12" s="83">
        <v>0.61</v>
      </c>
    </row>
    <row r="13" spans="1:14" x14ac:dyDescent="0.25">
      <c r="A13" s="52" t="s">
        <v>123</v>
      </c>
      <c r="B13" s="1" t="s">
        <v>105</v>
      </c>
      <c r="C13" s="52" t="s">
        <v>74</v>
      </c>
      <c r="D13" s="52" t="s">
        <v>9</v>
      </c>
      <c r="E13" s="81">
        <v>300</v>
      </c>
      <c r="F13" s="81">
        <v>599.99</v>
      </c>
      <c r="G13" s="83">
        <v>0.625</v>
      </c>
      <c r="H13" s="83">
        <v>0.40200000000000002</v>
      </c>
      <c r="I13" s="82">
        <v>37</v>
      </c>
      <c r="J13" s="82">
        <v>18.5</v>
      </c>
      <c r="K13" s="82">
        <v>2</v>
      </c>
      <c r="L13" s="82">
        <v>2</v>
      </c>
      <c r="M13" s="83">
        <v>0.41</v>
      </c>
    </row>
    <row r="14" spans="1:14" x14ac:dyDescent="0.25">
      <c r="A14" s="52" t="s">
        <v>124</v>
      </c>
      <c r="B14" s="1" t="s">
        <v>107</v>
      </c>
      <c r="C14" s="52" t="s">
        <v>73</v>
      </c>
      <c r="D14" s="52" t="s">
        <v>9</v>
      </c>
      <c r="E14" s="81">
        <v>600</v>
      </c>
      <c r="F14" s="81">
        <v>999999</v>
      </c>
      <c r="G14" s="83">
        <v>0.54900000000000004</v>
      </c>
      <c r="H14" s="83">
        <v>0.5</v>
      </c>
      <c r="I14" s="82">
        <v>30</v>
      </c>
      <c r="J14" s="82">
        <v>15</v>
      </c>
      <c r="K14" s="82">
        <v>2</v>
      </c>
      <c r="L14" s="82">
        <v>2</v>
      </c>
      <c r="M14" s="83">
        <v>0.56000000000000005</v>
      </c>
    </row>
    <row r="15" spans="1:14" x14ac:dyDescent="0.25">
      <c r="A15" s="52" t="s">
        <v>125</v>
      </c>
      <c r="B15" s="1" t="s">
        <v>107</v>
      </c>
      <c r="C15" s="52" t="s">
        <v>74</v>
      </c>
      <c r="D15" s="52" t="s">
        <v>9</v>
      </c>
      <c r="E15" s="81">
        <v>600</v>
      </c>
      <c r="F15" s="81">
        <v>999999</v>
      </c>
      <c r="G15" s="83">
        <v>0.58499999999999996</v>
      </c>
      <c r="H15" s="83">
        <v>0.372</v>
      </c>
      <c r="I15" s="82">
        <v>44</v>
      </c>
      <c r="J15" s="82">
        <v>22</v>
      </c>
      <c r="K15" s="82">
        <v>2</v>
      </c>
      <c r="L15" s="82">
        <v>2</v>
      </c>
      <c r="M15" s="83">
        <v>0.38</v>
      </c>
    </row>
    <row r="16" spans="1:14" x14ac:dyDescent="0.25">
      <c r="A16" s="52" t="s">
        <v>126</v>
      </c>
      <c r="B16" s="1" t="s">
        <v>79</v>
      </c>
      <c r="C16" s="52" t="s">
        <v>73</v>
      </c>
      <c r="D16" s="52" t="s">
        <v>9</v>
      </c>
      <c r="E16" s="81">
        <v>75</v>
      </c>
      <c r="F16" s="81">
        <v>149.99</v>
      </c>
      <c r="G16" s="83">
        <v>0.59799999999999998</v>
      </c>
      <c r="H16" s="83">
        <v>0.55000000000000004</v>
      </c>
      <c r="I16" s="82">
        <v>24</v>
      </c>
      <c r="J16" s="82">
        <v>12</v>
      </c>
      <c r="K16" s="82">
        <v>2.25</v>
      </c>
      <c r="L16" s="82">
        <v>2.25</v>
      </c>
      <c r="M16" s="83">
        <v>0.61</v>
      </c>
    </row>
    <row r="17" spans="1:13" x14ac:dyDescent="0.25">
      <c r="A17" s="52" t="s">
        <v>127</v>
      </c>
      <c r="B17" s="1" t="s">
        <v>79</v>
      </c>
      <c r="C17" s="52" t="s">
        <v>74</v>
      </c>
      <c r="D17" s="52" t="s">
        <v>9</v>
      </c>
      <c r="E17" s="81">
        <v>75</v>
      </c>
      <c r="F17" s="81">
        <v>149.99</v>
      </c>
      <c r="G17" s="83">
        <v>0.69499999999999995</v>
      </c>
      <c r="H17" s="83">
        <v>0.43099999999999999</v>
      </c>
      <c r="I17" s="82">
        <v>24</v>
      </c>
      <c r="J17" s="82">
        <v>12</v>
      </c>
      <c r="K17" s="82">
        <v>2.75</v>
      </c>
      <c r="L17" s="82">
        <v>2.75</v>
      </c>
      <c r="M17" s="83">
        <v>0.44</v>
      </c>
    </row>
    <row r="18" spans="1:13" x14ac:dyDescent="0.25">
      <c r="A18" s="52" t="s">
        <v>128</v>
      </c>
      <c r="B18" s="1" t="s">
        <v>108</v>
      </c>
      <c r="C18" s="52" t="s">
        <v>73</v>
      </c>
      <c r="D18" s="52" t="s">
        <v>9</v>
      </c>
      <c r="E18" s="81">
        <v>150</v>
      </c>
      <c r="F18" s="81">
        <v>299.99</v>
      </c>
      <c r="G18" s="83">
        <v>0.59799999999999998</v>
      </c>
      <c r="H18" s="83">
        <v>0.55000000000000004</v>
      </c>
      <c r="I18" s="82">
        <v>10</v>
      </c>
      <c r="J18" s="82">
        <v>5</v>
      </c>
      <c r="K18" s="82">
        <v>2</v>
      </c>
      <c r="L18" s="82">
        <v>2</v>
      </c>
      <c r="M18" s="83">
        <v>0.61</v>
      </c>
    </row>
    <row r="19" spans="1:13" x14ac:dyDescent="0.25">
      <c r="A19" s="52" t="s">
        <v>129</v>
      </c>
      <c r="B19" s="1" t="s">
        <v>108</v>
      </c>
      <c r="C19" s="52" t="s">
        <v>74</v>
      </c>
      <c r="D19" s="52" t="s">
        <v>9</v>
      </c>
      <c r="E19" s="81">
        <v>150</v>
      </c>
      <c r="F19" s="81">
        <v>299.99</v>
      </c>
      <c r="G19" s="83">
        <v>0.63500000000000001</v>
      </c>
      <c r="H19" s="83">
        <v>0.39200000000000002</v>
      </c>
      <c r="I19" s="82">
        <v>30</v>
      </c>
      <c r="J19" s="82">
        <v>15</v>
      </c>
      <c r="K19" s="82">
        <v>2.5</v>
      </c>
      <c r="L19" s="82">
        <v>2.5</v>
      </c>
      <c r="M19" s="83">
        <v>0.4</v>
      </c>
    </row>
    <row r="20" spans="1:13" x14ac:dyDescent="0.25">
      <c r="A20" s="52" t="s">
        <v>130</v>
      </c>
      <c r="B20" s="1" t="s">
        <v>109</v>
      </c>
      <c r="C20" s="52" t="s">
        <v>73</v>
      </c>
      <c r="D20" s="52" t="s">
        <v>9</v>
      </c>
      <c r="E20" s="81">
        <v>300</v>
      </c>
      <c r="F20" s="81">
        <v>399.99</v>
      </c>
      <c r="G20" s="83">
        <v>0.54900000000000004</v>
      </c>
      <c r="H20" s="83">
        <v>0.52</v>
      </c>
      <c r="I20" s="82">
        <v>8</v>
      </c>
      <c r="J20" s="82">
        <v>4</v>
      </c>
      <c r="K20" s="82">
        <v>2</v>
      </c>
      <c r="L20" s="82">
        <v>2</v>
      </c>
      <c r="M20" s="83">
        <v>0.56000000000000005</v>
      </c>
    </row>
    <row r="21" spans="1:13" x14ac:dyDescent="0.25">
      <c r="A21" s="52" t="s">
        <v>131</v>
      </c>
      <c r="B21" s="1" t="s">
        <v>109</v>
      </c>
      <c r="C21" s="52" t="s">
        <v>74</v>
      </c>
      <c r="D21" s="52" t="s">
        <v>9</v>
      </c>
      <c r="E21" s="81">
        <v>300</v>
      </c>
      <c r="F21" s="81">
        <v>399.99</v>
      </c>
      <c r="G21" s="83">
        <v>0.59499999999999997</v>
      </c>
      <c r="H21" s="83">
        <v>0.38500000000000001</v>
      </c>
      <c r="I21" s="82">
        <v>20</v>
      </c>
      <c r="J21" s="82">
        <v>10</v>
      </c>
      <c r="K21" s="82">
        <v>2</v>
      </c>
      <c r="L21" s="82">
        <v>2</v>
      </c>
      <c r="M21" s="83">
        <v>0.39</v>
      </c>
    </row>
    <row r="22" spans="1:13" x14ac:dyDescent="0.25">
      <c r="A22" s="52" t="s">
        <v>132</v>
      </c>
      <c r="B22" s="1" t="s">
        <v>110</v>
      </c>
      <c r="C22" s="52" t="s">
        <v>73</v>
      </c>
      <c r="D22" s="52" t="s">
        <v>9</v>
      </c>
      <c r="E22" s="81">
        <v>400</v>
      </c>
      <c r="F22" s="81">
        <v>599.99</v>
      </c>
      <c r="G22" s="83">
        <v>0.54900000000000004</v>
      </c>
      <c r="H22" s="83">
        <v>0.5</v>
      </c>
      <c r="I22" s="82">
        <v>8</v>
      </c>
      <c r="J22" s="82">
        <v>4</v>
      </c>
      <c r="K22" s="82">
        <v>2</v>
      </c>
      <c r="L22" s="82">
        <v>2</v>
      </c>
      <c r="M22" s="83">
        <v>0.56000000000000005</v>
      </c>
    </row>
    <row r="23" spans="1:13" x14ac:dyDescent="0.25">
      <c r="A23" s="52" t="s">
        <v>133</v>
      </c>
      <c r="B23" s="1" t="s">
        <v>110</v>
      </c>
      <c r="C23" s="52" t="s">
        <v>74</v>
      </c>
      <c r="D23" s="52" t="s">
        <v>9</v>
      </c>
      <c r="E23" s="81">
        <v>400</v>
      </c>
      <c r="F23" s="81">
        <v>599.99</v>
      </c>
      <c r="G23" s="83">
        <v>0.58499999999999996</v>
      </c>
      <c r="H23" s="83">
        <v>0.372</v>
      </c>
      <c r="I23" s="82">
        <v>25</v>
      </c>
      <c r="J23" s="82">
        <v>12.5</v>
      </c>
      <c r="K23" s="82">
        <v>2</v>
      </c>
      <c r="L23" s="82">
        <v>2</v>
      </c>
      <c r="M23" s="83">
        <v>0.38</v>
      </c>
    </row>
    <row r="24" spans="1:13" x14ac:dyDescent="0.25">
      <c r="A24" s="52" t="s">
        <v>134</v>
      </c>
      <c r="B24" s="1" t="s">
        <v>111</v>
      </c>
      <c r="C24" s="52" t="s">
        <v>73</v>
      </c>
      <c r="D24" s="52" t="s">
        <v>9</v>
      </c>
      <c r="E24" s="81">
        <v>600</v>
      </c>
      <c r="F24" s="81">
        <v>999999</v>
      </c>
      <c r="G24" s="83">
        <v>0.54900000000000004</v>
      </c>
      <c r="H24" s="83">
        <v>0.5</v>
      </c>
      <c r="I24" s="82">
        <v>8</v>
      </c>
      <c r="J24" s="82">
        <v>4</v>
      </c>
      <c r="K24" s="82">
        <v>2</v>
      </c>
      <c r="L24" s="82">
        <v>2</v>
      </c>
      <c r="M24" s="83">
        <v>0.56000000000000005</v>
      </c>
    </row>
    <row r="25" spans="1:13" x14ac:dyDescent="0.25">
      <c r="A25" s="52" t="s">
        <v>135</v>
      </c>
      <c r="B25" s="1" t="s">
        <v>111</v>
      </c>
      <c r="C25" s="52" t="s">
        <v>74</v>
      </c>
      <c r="D25" s="52" t="s">
        <v>9</v>
      </c>
      <c r="E25" s="81">
        <v>600</v>
      </c>
      <c r="F25" s="81">
        <v>999999</v>
      </c>
      <c r="G25" s="83">
        <v>0.58499999999999996</v>
      </c>
      <c r="H25" s="83">
        <v>0.372</v>
      </c>
      <c r="I25" s="82">
        <v>25</v>
      </c>
      <c r="J25" s="82">
        <v>12.5</v>
      </c>
      <c r="K25" s="82">
        <v>2</v>
      </c>
      <c r="L25" s="82">
        <v>2</v>
      </c>
      <c r="M25" s="83">
        <v>0.38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9"/>
  <sheetViews>
    <sheetView showGridLines="0" zoomScaleNormal="100" workbookViewId="0"/>
  </sheetViews>
  <sheetFormatPr defaultRowHeight="13.2" x14ac:dyDescent="0.25"/>
  <cols>
    <col min="1" max="1" width="46.33203125" style="45" customWidth="1"/>
    <col min="2" max="2" width="14.6640625" style="45" bestFit="1" customWidth="1"/>
    <col min="3" max="3" width="10.21875" style="45" customWidth="1"/>
    <col min="4" max="4" width="8.88671875" style="45"/>
    <col min="5" max="5" width="9.6640625" style="45" bestFit="1" customWidth="1"/>
    <col min="6" max="7" width="8.88671875" style="45"/>
    <col min="8" max="10" width="11.6640625" style="45" customWidth="1"/>
    <col min="11" max="11" width="11.6640625" style="93" customWidth="1"/>
    <col min="12" max="13" width="11.6640625" style="45" customWidth="1"/>
    <col min="14" max="14" width="8.88671875" style="45"/>
    <col min="15" max="15" width="11.5546875" style="45" bestFit="1" customWidth="1"/>
    <col min="16" max="16" width="8.88671875" style="45"/>
    <col min="17" max="17" width="11.5546875" style="45" bestFit="1" customWidth="1"/>
    <col min="18" max="18" width="8.88671875" style="45"/>
    <col min="19" max="19" width="11.5546875" style="45" bestFit="1" customWidth="1"/>
    <col min="20" max="20" width="8.88671875" style="45"/>
    <col min="21" max="21" width="11.5546875" style="45" bestFit="1" customWidth="1"/>
    <col min="22" max="16384" width="8.88671875" style="45"/>
  </cols>
  <sheetData>
    <row r="1" spans="1:11" ht="15.6" x14ac:dyDescent="0.25">
      <c r="A1" s="95" t="s">
        <v>139</v>
      </c>
      <c r="B1" s="95" t="s">
        <v>178</v>
      </c>
      <c r="J1" s="93"/>
      <c r="K1" s="45"/>
    </row>
    <row r="2" spans="1:11" x14ac:dyDescent="0.25">
      <c r="A2" s="94" t="s">
        <v>140</v>
      </c>
      <c r="B2" s="94">
        <v>669</v>
      </c>
      <c r="J2" s="93"/>
      <c r="K2" s="45"/>
    </row>
    <row r="3" spans="1:11" x14ac:dyDescent="0.25">
      <c r="A3" s="94" t="s">
        <v>141</v>
      </c>
      <c r="B3" s="94">
        <v>426</v>
      </c>
      <c r="J3" s="93"/>
      <c r="K3" s="45"/>
    </row>
    <row r="4" spans="1:11" x14ac:dyDescent="0.25">
      <c r="A4" s="94" t="s">
        <v>142</v>
      </c>
      <c r="B4" s="94">
        <v>800</v>
      </c>
      <c r="J4" s="93"/>
      <c r="K4" s="45"/>
    </row>
    <row r="5" spans="1:11" x14ac:dyDescent="0.25">
      <c r="A5" s="94" t="s">
        <v>143</v>
      </c>
      <c r="B5" s="94">
        <v>1424</v>
      </c>
      <c r="J5" s="93"/>
      <c r="K5" s="45"/>
    </row>
    <row r="6" spans="1:11" x14ac:dyDescent="0.25">
      <c r="A6" s="94" t="s">
        <v>144</v>
      </c>
      <c r="B6" s="94">
        <v>549</v>
      </c>
      <c r="J6" s="93"/>
      <c r="K6" s="45"/>
    </row>
    <row r="7" spans="1:11" x14ac:dyDescent="0.25">
      <c r="A7" s="94" t="s">
        <v>145</v>
      </c>
      <c r="B7" s="94">
        <v>2918</v>
      </c>
      <c r="J7" s="93"/>
      <c r="K7" s="45"/>
    </row>
    <row r="8" spans="1:11" x14ac:dyDescent="0.25">
      <c r="A8" s="94" t="s">
        <v>146</v>
      </c>
      <c r="B8" s="94">
        <v>1233</v>
      </c>
      <c r="J8" s="93"/>
      <c r="K8" s="45"/>
    </row>
    <row r="9" spans="1:11" x14ac:dyDescent="0.25">
      <c r="A9" s="94" t="s">
        <v>147</v>
      </c>
      <c r="B9" s="94">
        <v>720</v>
      </c>
      <c r="J9" s="93"/>
      <c r="K9" s="45"/>
    </row>
    <row r="10" spans="1:11" x14ac:dyDescent="0.25">
      <c r="A10" s="94" t="s">
        <v>148</v>
      </c>
      <c r="B10" s="94">
        <v>955</v>
      </c>
      <c r="J10" s="93"/>
      <c r="K10" s="45"/>
    </row>
    <row r="11" spans="1:11" x14ac:dyDescent="0.25">
      <c r="A11" s="94" t="s">
        <v>149</v>
      </c>
      <c r="B11" s="94">
        <v>736</v>
      </c>
      <c r="J11" s="93"/>
      <c r="K11" s="45"/>
    </row>
    <row r="12" spans="1:11" x14ac:dyDescent="0.25">
      <c r="A12" s="94" t="s">
        <v>150</v>
      </c>
      <c r="B12" s="94">
        <v>279</v>
      </c>
      <c r="J12" s="93"/>
      <c r="K12" s="45"/>
    </row>
    <row r="13" spans="1:11" x14ac:dyDescent="0.25">
      <c r="A13" s="94" t="s">
        <v>151</v>
      </c>
      <c r="B13" s="94">
        <v>645</v>
      </c>
      <c r="J13" s="93"/>
      <c r="K13" s="45"/>
    </row>
    <row r="14" spans="1:11" x14ac:dyDescent="0.25">
      <c r="A14" s="94" t="s">
        <v>152</v>
      </c>
      <c r="B14" s="94">
        <v>574</v>
      </c>
      <c r="J14" s="93"/>
      <c r="K14" s="45"/>
    </row>
    <row r="15" spans="1:11" x14ac:dyDescent="0.25">
      <c r="A15" s="94" t="s">
        <v>153</v>
      </c>
      <c r="B15" s="94">
        <v>1279</v>
      </c>
      <c r="J15" s="93"/>
      <c r="K15" s="45"/>
    </row>
    <row r="16" spans="1:11" x14ac:dyDescent="0.25">
      <c r="A16" s="94" t="s">
        <v>154</v>
      </c>
      <c r="B16" s="94">
        <v>1279</v>
      </c>
      <c r="J16" s="93"/>
      <c r="K16" s="45"/>
    </row>
    <row r="17" spans="1:11" x14ac:dyDescent="0.25">
      <c r="A17" s="94" t="s">
        <v>181</v>
      </c>
      <c r="B17" s="94">
        <v>882</v>
      </c>
      <c r="J17" s="93"/>
      <c r="K17" s="45"/>
    </row>
    <row r="18" spans="1:11" x14ac:dyDescent="0.25">
      <c r="A18" s="94" t="s">
        <v>155</v>
      </c>
      <c r="B18" s="94">
        <v>1068</v>
      </c>
      <c r="J18" s="93"/>
      <c r="K18" s="45"/>
    </row>
    <row r="19" spans="1:11" x14ac:dyDescent="0.25">
      <c r="A19" s="94" t="s">
        <v>156</v>
      </c>
      <c r="B19" s="94">
        <v>846</v>
      </c>
      <c r="J19" s="93"/>
      <c r="K19" s="45"/>
    </row>
    <row r="20" spans="1:11" x14ac:dyDescent="0.25">
      <c r="A20" s="94" t="s">
        <v>157</v>
      </c>
      <c r="B20" s="94">
        <v>1208</v>
      </c>
      <c r="J20" s="93"/>
      <c r="K20" s="45"/>
    </row>
    <row r="21" spans="1:11" x14ac:dyDescent="0.25">
      <c r="A21" s="94" t="s">
        <v>158</v>
      </c>
      <c r="B21" s="94">
        <v>394</v>
      </c>
      <c r="J21" s="93"/>
      <c r="K21" s="45"/>
    </row>
    <row r="22" spans="1:11" x14ac:dyDescent="0.25">
      <c r="A22" s="94" t="s">
        <v>159</v>
      </c>
      <c r="B22" s="94">
        <v>466</v>
      </c>
      <c r="J22" s="93"/>
      <c r="K22" s="45"/>
    </row>
    <row r="23" spans="1:11" x14ac:dyDescent="0.25">
      <c r="A23" s="94" t="s">
        <v>160</v>
      </c>
      <c r="B23" s="94">
        <v>400</v>
      </c>
      <c r="J23" s="93"/>
      <c r="K23" s="45"/>
    </row>
    <row r="24" spans="1:11" x14ac:dyDescent="0.25">
      <c r="A24" s="94" t="s">
        <v>162</v>
      </c>
      <c r="B24" s="94">
        <v>507</v>
      </c>
      <c r="J24" s="93"/>
      <c r="K24" s="45"/>
    </row>
    <row r="25" spans="1:11" x14ac:dyDescent="0.25">
      <c r="A25" s="94" t="s">
        <v>163</v>
      </c>
      <c r="B25" s="94">
        <v>550</v>
      </c>
      <c r="J25" s="93"/>
      <c r="K25" s="45"/>
    </row>
    <row r="26" spans="1:11" x14ac:dyDescent="0.25">
      <c r="A26" s="94" t="s">
        <v>164</v>
      </c>
      <c r="B26" s="94">
        <v>562</v>
      </c>
      <c r="J26" s="93"/>
      <c r="K26" s="45"/>
    </row>
    <row r="27" spans="1:11" x14ac:dyDescent="0.25">
      <c r="A27" s="94" t="s">
        <v>165</v>
      </c>
      <c r="B27" s="94">
        <v>793</v>
      </c>
      <c r="J27" s="93"/>
      <c r="K27" s="45"/>
    </row>
    <row r="28" spans="1:11" x14ac:dyDescent="0.25">
      <c r="A28" s="94" t="s">
        <v>166</v>
      </c>
      <c r="B28" s="94">
        <v>843</v>
      </c>
      <c r="J28" s="93"/>
      <c r="K28" s="45"/>
    </row>
    <row r="29" spans="1:11" x14ac:dyDescent="0.25">
      <c r="A29" s="94" t="s">
        <v>167</v>
      </c>
      <c r="B29" s="94">
        <v>954</v>
      </c>
      <c r="J29" s="93"/>
      <c r="K29" s="45"/>
    </row>
  </sheetData>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26"/>
  <sheetViews>
    <sheetView workbookViewId="0"/>
  </sheetViews>
  <sheetFormatPr defaultRowHeight="13.2" x14ac:dyDescent="0.25"/>
  <cols>
    <col min="1" max="1" width="12.6640625" bestFit="1" customWidth="1"/>
    <col min="2" max="2" width="11.6640625" bestFit="1" customWidth="1"/>
    <col min="3" max="3" width="6" bestFit="1" customWidth="1"/>
    <col min="4" max="4" width="12.5546875" bestFit="1" customWidth="1"/>
    <col min="5" max="5" width="17.6640625" bestFit="1" customWidth="1"/>
    <col min="6" max="6" width="13.5546875" bestFit="1" customWidth="1"/>
    <col min="7" max="7" width="14.88671875" bestFit="1" customWidth="1"/>
    <col min="8" max="8" width="15.5546875" bestFit="1" customWidth="1"/>
    <col min="9" max="9" width="17.88671875" bestFit="1" customWidth="1"/>
    <col min="10" max="10" width="23" bestFit="1" customWidth="1"/>
    <col min="11" max="11" width="22" bestFit="1" customWidth="1"/>
    <col min="12" max="12" width="23.6640625" bestFit="1" customWidth="1"/>
    <col min="13" max="13" width="18" bestFit="1" customWidth="1"/>
    <col min="14" max="14" width="18.6640625" bestFit="1" customWidth="1"/>
    <col min="15" max="15" width="14.44140625" bestFit="1" customWidth="1"/>
    <col min="16" max="16" width="18.6640625" bestFit="1" customWidth="1"/>
    <col min="17" max="17" width="18.109375" bestFit="1" customWidth="1"/>
    <col min="18" max="18" width="15.5546875" bestFit="1" customWidth="1"/>
  </cols>
  <sheetData>
    <row r="1" spans="1:18" x14ac:dyDescent="0.25">
      <c r="A1" s="3" t="s">
        <v>26</v>
      </c>
      <c r="B1" t="s">
        <v>1</v>
      </c>
      <c r="C1" t="s">
        <v>2</v>
      </c>
      <c r="D1" t="s">
        <v>27</v>
      </c>
      <c r="E1" s="3" t="s">
        <v>28</v>
      </c>
      <c r="F1" t="s">
        <v>39</v>
      </c>
      <c r="G1" t="s">
        <v>40</v>
      </c>
      <c r="H1" t="s">
        <v>29</v>
      </c>
      <c r="I1" t="s">
        <v>45</v>
      </c>
      <c r="J1" t="s">
        <v>30</v>
      </c>
      <c r="K1" t="s">
        <v>31</v>
      </c>
      <c r="L1" t="s">
        <v>32</v>
      </c>
      <c r="M1" s="3" t="s">
        <v>33</v>
      </c>
      <c r="N1" s="3" t="s">
        <v>34</v>
      </c>
      <c r="O1" t="s">
        <v>41</v>
      </c>
      <c r="P1" s="3" t="s">
        <v>42</v>
      </c>
      <c r="Q1" t="s">
        <v>43</v>
      </c>
      <c r="R1" t="s">
        <v>44</v>
      </c>
    </row>
    <row r="2" spans="1:18" x14ac:dyDescent="0.25">
      <c r="A2" t="str">
        <f>IF(ISBLANK(Worksheet!L15)=TRUE,"",(IF(LEFT(Worksheet!C15,1)="A",70,IF(Worksheet!E15="Variable",68,69))))</f>
        <v/>
      </c>
      <c r="B2">
        <f>Worksheet!F15</f>
        <v>0</v>
      </c>
      <c r="C2">
        <f>Worksheet!G15</f>
        <v>0</v>
      </c>
      <c r="D2" s="2">
        <f>Worksheet!N15</f>
        <v>0</v>
      </c>
      <c r="E2" t="s">
        <v>35</v>
      </c>
      <c r="F2" s="2"/>
      <c r="G2" s="2"/>
      <c r="H2" s="2">
        <f>IFERROR(Worksheet!S15+Worksheet!U15,"")</f>
        <v>0</v>
      </c>
      <c r="I2" t="str">
        <f>IF(ISBLANK(Worksheet!L15)=FALSE,Worksheet!L15,"")</f>
        <v/>
      </c>
      <c r="J2" s="53">
        <f>Worksheet!AE15</f>
        <v>0</v>
      </c>
      <c r="K2" s="2">
        <f>Worksheet!AB15</f>
        <v>0</v>
      </c>
      <c r="L2" s="2">
        <f>Worksheet!AE15*Worksheet!$AG$4</f>
        <v>0</v>
      </c>
      <c r="M2" s="2"/>
      <c r="N2" s="2"/>
      <c r="O2" s="2"/>
      <c r="P2" t="s">
        <v>36</v>
      </c>
      <c r="R2" t="str">
        <f>IF(ISBLANK(Worksheet!M15)=FALSE,Worksheet!M15,"")</f>
        <v/>
      </c>
    </row>
    <row r="3" spans="1:18" x14ac:dyDescent="0.25">
      <c r="A3" t="str">
        <f>IF(ISBLANK(Worksheet!L16)=TRUE,"",(IF(LEFT(Worksheet!C16,1)="A",70,IF(Worksheet!E16="Variable",68,69))))</f>
        <v/>
      </c>
      <c r="B3">
        <f>Worksheet!F16</f>
        <v>0</v>
      </c>
      <c r="C3">
        <f>Worksheet!G16</f>
        <v>0</v>
      </c>
      <c r="D3" s="2">
        <f>Worksheet!N16</f>
        <v>0</v>
      </c>
      <c r="E3" t="s">
        <v>35</v>
      </c>
      <c r="F3" s="2"/>
      <c r="G3" s="2"/>
      <c r="H3" s="2">
        <f>IFERROR(Worksheet!S16+Worksheet!U16,"")</f>
        <v>0</v>
      </c>
      <c r="I3" t="str">
        <f>IF(ISBLANK(Worksheet!L16)=FALSE,Worksheet!L16,"")</f>
        <v/>
      </c>
      <c r="J3" s="53">
        <f>Worksheet!AE16</f>
        <v>0</v>
      </c>
      <c r="K3" s="2">
        <f>Worksheet!AB16</f>
        <v>0</v>
      </c>
      <c r="L3" s="2">
        <f>Worksheet!AE16*Worksheet!$AG$4</f>
        <v>0</v>
      </c>
      <c r="M3" s="2"/>
      <c r="N3" s="2"/>
      <c r="O3" s="2"/>
      <c r="P3" t="s">
        <v>36</v>
      </c>
      <c r="R3" t="str">
        <f>IF(ISBLANK(Worksheet!M16)=FALSE,Worksheet!M16,"")</f>
        <v/>
      </c>
    </row>
    <row r="4" spans="1:18" x14ac:dyDescent="0.25">
      <c r="A4" t="str">
        <f>IF(ISBLANK(Worksheet!L17)=TRUE,"",(IF(LEFT(Worksheet!C17,1)="A",70,IF(Worksheet!E17="Variable",68,69))))</f>
        <v/>
      </c>
      <c r="B4">
        <f>Worksheet!F17</f>
        <v>0</v>
      </c>
      <c r="C4">
        <f>Worksheet!G17</f>
        <v>0</v>
      </c>
      <c r="D4" s="2">
        <f>Worksheet!N17</f>
        <v>0</v>
      </c>
      <c r="E4" t="s">
        <v>35</v>
      </c>
      <c r="F4" s="2"/>
      <c r="G4" s="2"/>
      <c r="H4" s="2">
        <f>IFERROR(Worksheet!S17+Worksheet!U17,"")</f>
        <v>0</v>
      </c>
      <c r="I4" t="str">
        <f>IF(ISBLANK(Worksheet!L17)=FALSE,Worksheet!L17,"")</f>
        <v/>
      </c>
      <c r="J4" s="53">
        <f>Worksheet!AE17</f>
        <v>0</v>
      </c>
      <c r="K4" s="2">
        <f>Worksheet!AB17</f>
        <v>0</v>
      </c>
      <c r="L4" s="2">
        <f>Worksheet!AE17*Worksheet!$AG$4</f>
        <v>0</v>
      </c>
      <c r="M4" s="2"/>
      <c r="N4" s="2"/>
      <c r="O4" s="2"/>
      <c r="P4" t="s">
        <v>36</v>
      </c>
      <c r="R4" t="str">
        <f>IF(ISBLANK(Worksheet!M17)=FALSE,Worksheet!M17,"")</f>
        <v/>
      </c>
    </row>
    <row r="5" spans="1:18" x14ac:dyDescent="0.25">
      <c r="A5" t="str">
        <f>IF(ISBLANK(Worksheet!L18)=TRUE,"",(IF(LEFT(Worksheet!C18,1)="A",70,IF(Worksheet!E18="Variable",68,69))))</f>
        <v/>
      </c>
      <c r="B5">
        <f>Worksheet!F18</f>
        <v>0</v>
      </c>
      <c r="C5">
        <f>Worksheet!G18</f>
        <v>0</v>
      </c>
      <c r="D5" s="2">
        <f>Worksheet!N18</f>
        <v>0</v>
      </c>
      <c r="E5" t="s">
        <v>35</v>
      </c>
      <c r="F5" s="2"/>
      <c r="G5" s="2"/>
      <c r="H5" s="2">
        <f>IFERROR(Worksheet!S18+Worksheet!U18,"")</f>
        <v>0</v>
      </c>
      <c r="I5" t="str">
        <f>IF(ISBLANK(Worksheet!L18)=FALSE,Worksheet!L18,"")</f>
        <v/>
      </c>
      <c r="J5" s="53">
        <f>Worksheet!AE18</f>
        <v>0</v>
      </c>
      <c r="K5" s="2">
        <f>Worksheet!AB18</f>
        <v>0</v>
      </c>
      <c r="L5" s="2">
        <f>Worksheet!AE18*Worksheet!$AG$4</f>
        <v>0</v>
      </c>
      <c r="M5" s="2"/>
      <c r="N5" s="2"/>
      <c r="O5" s="2"/>
      <c r="P5" t="s">
        <v>36</v>
      </c>
      <c r="R5" t="str">
        <f>IF(ISBLANK(Worksheet!M18)=FALSE,Worksheet!M18,"")</f>
        <v/>
      </c>
    </row>
    <row r="6" spans="1:18" x14ac:dyDescent="0.25">
      <c r="A6" t="str">
        <f>IF(ISBLANK(Worksheet!L19)=TRUE,"",(IF(LEFT(Worksheet!C19,1)="A",70,IF(Worksheet!E19="Variable",68,69))))</f>
        <v/>
      </c>
      <c r="B6">
        <f>Worksheet!F19</f>
        <v>0</v>
      </c>
      <c r="C6">
        <f>Worksheet!G19</f>
        <v>0</v>
      </c>
      <c r="D6" s="2">
        <f>Worksheet!N19</f>
        <v>0</v>
      </c>
      <c r="E6" t="s">
        <v>35</v>
      </c>
      <c r="F6" s="2"/>
      <c r="G6" s="2"/>
      <c r="H6" s="2">
        <f>IFERROR(Worksheet!S19+Worksheet!U19,"")</f>
        <v>0</v>
      </c>
      <c r="I6" t="str">
        <f>IF(ISBLANK(Worksheet!L19)=FALSE,Worksheet!L19,"")</f>
        <v/>
      </c>
      <c r="J6" s="53">
        <f>Worksheet!AE19</f>
        <v>0</v>
      </c>
      <c r="K6" s="2">
        <f>Worksheet!AB19</f>
        <v>0</v>
      </c>
      <c r="L6" s="2">
        <f>Worksheet!AE19*Worksheet!$AG$4</f>
        <v>0</v>
      </c>
      <c r="M6" s="2"/>
      <c r="N6" s="2"/>
      <c r="O6" s="2"/>
      <c r="P6" t="s">
        <v>36</v>
      </c>
      <c r="R6" t="str">
        <f>IF(ISBLANK(Worksheet!M19)=FALSE,Worksheet!M19,"")</f>
        <v/>
      </c>
    </row>
    <row r="7" spans="1:18" x14ac:dyDescent="0.25">
      <c r="A7" t="str">
        <f>IF(ISBLANK(Worksheet!L20)=TRUE,"",(IF(LEFT(Worksheet!C20,1)="A",70,IF(Worksheet!E20="Variable",68,69))))</f>
        <v/>
      </c>
      <c r="B7">
        <f>Worksheet!F20</f>
        <v>0</v>
      </c>
      <c r="C7">
        <f>Worksheet!G20</f>
        <v>0</v>
      </c>
      <c r="D7" s="2">
        <f>Worksheet!N20</f>
        <v>0</v>
      </c>
      <c r="E7" t="s">
        <v>35</v>
      </c>
      <c r="F7" s="2"/>
      <c r="G7" s="2"/>
      <c r="H7" s="2">
        <f>IFERROR(Worksheet!S20+Worksheet!U20,"")</f>
        <v>0</v>
      </c>
      <c r="I7" t="str">
        <f>IF(ISBLANK(Worksheet!L20)=FALSE,Worksheet!L20,"")</f>
        <v/>
      </c>
      <c r="J7" s="53">
        <f>Worksheet!AE20</f>
        <v>0</v>
      </c>
      <c r="K7" s="2">
        <f>Worksheet!AB20</f>
        <v>0</v>
      </c>
      <c r="L7" s="2">
        <f>Worksheet!AE20*Worksheet!$AG$4</f>
        <v>0</v>
      </c>
      <c r="M7" s="2"/>
      <c r="N7" s="2"/>
      <c r="O7" s="2"/>
      <c r="P7" t="s">
        <v>36</v>
      </c>
      <c r="R7" t="str">
        <f>IF(ISBLANK(Worksheet!M20)=FALSE,Worksheet!M20,"")</f>
        <v/>
      </c>
    </row>
    <row r="8" spans="1:18" x14ac:dyDescent="0.25">
      <c r="A8" t="str">
        <f>IF(ISBLANK(Worksheet!L21)=TRUE,"",(IF(LEFT(Worksheet!C21,1)="A",70,IF(Worksheet!E21="Variable",68,69))))</f>
        <v/>
      </c>
      <c r="B8">
        <f>Worksheet!F21</f>
        <v>0</v>
      </c>
      <c r="C8">
        <f>Worksheet!G21</f>
        <v>0</v>
      </c>
      <c r="D8" s="2">
        <f>Worksheet!N21</f>
        <v>0</v>
      </c>
      <c r="E8" t="s">
        <v>35</v>
      </c>
      <c r="F8" s="2"/>
      <c r="G8" s="2"/>
      <c r="H8" s="2">
        <f>IFERROR(Worksheet!S21+Worksheet!U21,"")</f>
        <v>0</v>
      </c>
      <c r="I8" t="str">
        <f>IF(ISBLANK(Worksheet!L21)=FALSE,Worksheet!L21,"")</f>
        <v/>
      </c>
      <c r="J8" s="53">
        <f>Worksheet!AE21</f>
        <v>0</v>
      </c>
      <c r="K8" s="2">
        <f>Worksheet!AB21</f>
        <v>0</v>
      </c>
      <c r="L8" s="2">
        <f>Worksheet!AE21*Worksheet!$AG$4</f>
        <v>0</v>
      </c>
      <c r="M8" s="2"/>
      <c r="N8" s="2"/>
      <c r="O8" s="2"/>
      <c r="P8" t="s">
        <v>36</v>
      </c>
      <c r="R8" t="str">
        <f>IF(ISBLANK(Worksheet!M21)=FALSE,Worksheet!M21,"")</f>
        <v/>
      </c>
    </row>
    <row r="9" spans="1:18" x14ac:dyDescent="0.25">
      <c r="A9" t="str">
        <f>IF(ISBLANK(Worksheet!L22)=TRUE,"",(IF(LEFT(Worksheet!C22,1)="A",70,IF(Worksheet!E22="Variable",68,69))))</f>
        <v/>
      </c>
      <c r="B9">
        <f>Worksheet!F22</f>
        <v>0</v>
      </c>
      <c r="C9">
        <f>Worksheet!G22</f>
        <v>0</v>
      </c>
      <c r="D9" s="2">
        <f>Worksheet!N22</f>
        <v>0</v>
      </c>
      <c r="E9" t="s">
        <v>35</v>
      </c>
      <c r="F9" s="2"/>
      <c r="G9" s="2"/>
      <c r="H9" s="2">
        <f>IFERROR(Worksheet!S22+Worksheet!U22,"")</f>
        <v>0</v>
      </c>
      <c r="I9" t="str">
        <f>IF(ISBLANK(Worksheet!L22)=FALSE,Worksheet!L22,"")</f>
        <v/>
      </c>
      <c r="J9" s="53">
        <f>Worksheet!AE22</f>
        <v>0</v>
      </c>
      <c r="K9" s="2">
        <f>Worksheet!AB22</f>
        <v>0</v>
      </c>
      <c r="L9" s="2">
        <f>Worksheet!AE22*Worksheet!$AG$4</f>
        <v>0</v>
      </c>
      <c r="M9" s="2"/>
      <c r="N9" s="2"/>
      <c r="O9" s="2"/>
      <c r="P9" t="s">
        <v>36</v>
      </c>
      <c r="R9" t="str">
        <f>IF(ISBLANK(Worksheet!M22)=FALSE,Worksheet!M22,"")</f>
        <v/>
      </c>
    </row>
    <row r="10" spans="1:18" x14ac:dyDescent="0.25">
      <c r="A10" t="str">
        <f>IF(ISBLANK(Worksheet!L23)=TRUE,"",(IF(LEFT(Worksheet!C23,1)="A",70,IF(Worksheet!E23="Variable",68,69))))</f>
        <v/>
      </c>
      <c r="B10">
        <f>Worksheet!F23</f>
        <v>0</v>
      </c>
      <c r="C10">
        <f>Worksheet!G23</f>
        <v>0</v>
      </c>
      <c r="D10" s="2">
        <f>Worksheet!N23</f>
        <v>0</v>
      </c>
      <c r="E10" t="s">
        <v>35</v>
      </c>
      <c r="F10" s="2"/>
      <c r="G10" s="2"/>
      <c r="H10" s="2">
        <f>IFERROR(Worksheet!S23+Worksheet!U23,"")</f>
        <v>0</v>
      </c>
      <c r="I10" t="str">
        <f>IF(ISBLANK(Worksheet!L23)=FALSE,Worksheet!L23,"")</f>
        <v/>
      </c>
      <c r="J10" s="53">
        <f>Worksheet!AE23</f>
        <v>0</v>
      </c>
      <c r="K10" s="2">
        <f>Worksheet!AB23</f>
        <v>0</v>
      </c>
      <c r="L10" s="2">
        <f>Worksheet!AE23*Worksheet!$AG$4</f>
        <v>0</v>
      </c>
      <c r="M10" s="2"/>
      <c r="N10" s="2"/>
      <c r="O10" s="2"/>
      <c r="P10" t="s">
        <v>36</v>
      </c>
      <c r="R10" t="str">
        <f>IF(ISBLANK(Worksheet!M23)=FALSE,Worksheet!M23,"")</f>
        <v/>
      </c>
    </row>
    <row r="11" spans="1:18" x14ac:dyDescent="0.25">
      <c r="A11" t="str">
        <f>IF(ISBLANK(Worksheet!L24)=TRUE,"",(IF(LEFT(Worksheet!C24,1)="A",70,IF(Worksheet!E24="Variable",68,69))))</f>
        <v/>
      </c>
      <c r="B11">
        <f>Worksheet!F24</f>
        <v>0</v>
      </c>
      <c r="C11">
        <f>Worksheet!G24</f>
        <v>0</v>
      </c>
      <c r="D11" s="2">
        <f>Worksheet!N24</f>
        <v>0</v>
      </c>
      <c r="E11" t="s">
        <v>35</v>
      </c>
      <c r="F11" s="2"/>
      <c r="G11" s="2"/>
      <c r="H11" s="2">
        <f>IFERROR(Worksheet!S24+Worksheet!U24,"")</f>
        <v>0</v>
      </c>
      <c r="I11" t="str">
        <f>IF(ISBLANK(Worksheet!L24)=FALSE,Worksheet!L24,"")</f>
        <v/>
      </c>
      <c r="J11" s="53">
        <f>Worksheet!AE24</f>
        <v>0</v>
      </c>
      <c r="K11" s="2">
        <f>Worksheet!AB24</f>
        <v>0</v>
      </c>
      <c r="L11" s="2">
        <f>Worksheet!AE24*Worksheet!$AG$4</f>
        <v>0</v>
      </c>
      <c r="M11" s="2"/>
      <c r="N11" s="2"/>
      <c r="O11" s="2"/>
      <c r="P11" t="s">
        <v>36</v>
      </c>
      <c r="R11" t="str">
        <f>IF(ISBLANK(Worksheet!M24)=FALSE,Worksheet!M24,"")</f>
        <v/>
      </c>
    </row>
    <row r="12" spans="1:18" x14ac:dyDescent="0.25">
      <c r="A12" t="str">
        <f>IF(ISBLANK(Worksheet!L25)=TRUE,"",(IF(LEFT(Worksheet!C25,1)="A",70,IF(Worksheet!E25="Variable",68,69))))</f>
        <v/>
      </c>
      <c r="B12">
        <f>Worksheet!F25</f>
        <v>0</v>
      </c>
      <c r="C12">
        <f>Worksheet!G25</f>
        <v>0</v>
      </c>
      <c r="D12" s="2">
        <f>Worksheet!N25</f>
        <v>0</v>
      </c>
      <c r="E12" t="s">
        <v>35</v>
      </c>
      <c r="F12" s="2"/>
      <c r="G12" s="2"/>
      <c r="H12" s="2">
        <f>IFERROR(Worksheet!S25+Worksheet!U25,"")</f>
        <v>0</v>
      </c>
      <c r="I12" t="str">
        <f>IF(ISBLANK(Worksheet!L25)=FALSE,Worksheet!L25,"")</f>
        <v/>
      </c>
      <c r="J12" s="53">
        <f>Worksheet!AE25</f>
        <v>0</v>
      </c>
      <c r="K12" s="2">
        <f>Worksheet!AB25</f>
        <v>0</v>
      </c>
      <c r="L12" s="2">
        <f>Worksheet!AE25*Worksheet!$AG$4</f>
        <v>0</v>
      </c>
      <c r="M12" s="2"/>
      <c r="N12" s="2"/>
      <c r="O12" s="2"/>
      <c r="P12" t="s">
        <v>36</v>
      </c>
      <c r="R12" t="str">
        <f>IF(ISBLANK(Worksheet!M25)=FALSE,Worksheet!M25,"")</f>
        <v/>
      </c>
    </row>
    <row r="13" spans="1:18" x14ac:dyDescent="0.25">
      <c r="A13" t="str">
        <f>IF(ISBLANK(Worksheet!L26)=TRUE,"",(IF(LEFT(Worksheet!C26,1)="A",70,IF(Worksheet!E26="Variable",68,69))))</f>
        <v/>
      </c>
      <c r="B13">
        <f>Worksheet!F26</f>
        <v>0</v>
      </c>
      <c r="C13">
        <f>Worksheet!G26</f>
        <v>0</v>
      </c>
      <c r="D13" s="2">
        <f>Worksheet!N26</f>
        <v>0</v>
      </c>
      <c r="E13" t="s">
        <v>35</v>
      </c>
      <c r="F13" s="2"/>
      <c r="G13" s="2"/>
      <c r="H13" s="2">
        <f>IFERROR(Worksheet!S26+Worksheet!U26,"")</f>
        <v>0</v>
      </c>
      <c r="I13" t="str">
        <f>IF(ISBLANK(Worksheet!L26)=FALSE,Worksheet!L26,"")</f>
        <v/>
      </c>
      <c r="J13" s="53">
        <f>Worksheet!AE26</f>
        <v>0</v>
      </c>
      <c r="K13" s="2">
        <f>Worksheet!AB26</f>
        <v>0</v>
      </c>
      <c r="L13" s="2">
        <f>Worksheet!AE26*Worksheet!$AG$4</f>
        <v>0</v>
      </c>
      <c r="M13" s="2"/>
      <c r="N13" s="2"/>
      <c r="O13" s="2"/>
      <c r="P13" t="s">
        <v>36</v>
      </c>
      <c r="R13" t="str">
        <f>IF(ISBLANK(Worksheet!M26)=FALSE,Worksheet!M26,"")</f>
        <v/>
      </c>
    </row>
    <row r="14" spans="1:18" x14ac:dyDescent="0.25">
      <c r="A14" t="str">
        <f>IF(ISBLANK(Worksheet!L27)=TRUE,"",(IF(LEFT(Worksheet!C27,1)="A",70,IF(Worksheet!E27="Variable",68,69))))</f>
        <v/>
      </c>
      <c r="B14">
        <f>Worksheet!F27</f>
        <v>0</v>
      </c>
      <c r="C14">
        <f>Worksheet!G27</f>
        <v>0</v>
      </c>
      <c r="D14" s="2">
        <f>Worksheet!N27</f>
        <v>0</v>
      </c>
      <c r="E14" t="s">
        <v>35</v>
      </c>
      <c r="F14" s="2"/>
      <c r="G14" s="2"/>
      <c r="H14" s="2">
        <f>IFERROR(Worksheet!S27+Worksheet!U27,"")</f>
        <v>0</v>
      </c>
      <c r="I14" t="str">
        <f>IF(ISBLANK(Worksheet!L27)=FALSE,Worksheet!L27,"")</f>
        <v/>
      </c>
      <c r="J14" s="53">
        <f>Worksheet!AE27</f>
        <v>0</v>
      </c>
      <c r="K14" s="2">
        <f>Worksheet!AB27</f>
        <v>0</v>
      </c>
      <c r="L14" s="2">
        <f>Worksheet!AE27*Worksheet!$AG$4</f>
        <v>0</v>
      </c>
      <c r="M14" s="2"/>
      <c r="N14" s="2"/>
      <c r="O14" s="2"/>
      <c r="P14" t="s">
        <v>36</v>
      </c>
      <c r="R14" t="str">
        <f>IF(ISBLANK(Worksheet!M27)=FALSE,Worksheet!M27,"")</f>
        <v/>
      </c>
    </row>
    <row r="15" spans="1:18" x14ac:dyDescent="0.25">
      <c r="A15" t="str">
        <f>IF(ISBLANK(Worksheet!L28)=TRUE,"",(IF(LEFT(Worksheet!C28,1)="A",70,IF(Worksheet!E28="Variable",68,69))))</f>
        <v/>
      </c>
      <c r="B15">
        <f>Worksheet!F28</f>
        <v>0</v>
      </c>
      <c r="C15">
        <f>Worksheet!G28</f>
        <v>0</v>
      </c>
      <c r="D15" s="2">
        <f>Worksheet!N28</f>
        <v>0</v>
      </c>
      <c r="E15" t="s">
        <v>35</v>
      </c>
      <c r="F15" s="2"/>
      <c r="G15" s="2"/>
      <c r="H15" s="2">
        <f>IFERROR(Worksheet!S28+Worksheet!U28,"")</f>
        <v>0</v>
      </c>
      <c r="I15" t="str">
        <f>IF(ISBLANK(Worksheet!L28)=FALSE,Worksheet!L28,"")</f>
        <v/>
      </c>
      <c r="J15" s="53">
        <f>Worksheet!AE28</f>
        <v>0</v>
      </c>
      <c r="K15" s="2">
        <f>Worksheet!AB28</f>
        <v>0</v>
      </c>
      <c r="L15" s="2">
        <f>Worksheet!AE28*Worksheet!$AG$4</f>
        <v>0</v>
      </c>
      <c r="M15" s="2"/>
      <c r="N15" s="2"/>
      <c r="O15" s="2"/>
      <c r="P15" t="s">
        <v>36</v>
      </c>
      <c r="R15" t="str">
        <f>IF(ISBLANK(Worksheet!M28)=FALSE,Worksheet!M28,"")</f>
        <v/>
      </c>
    </row>
    <row r="16" spans="1:18" x14ac:dyDescent="0.25">
      <c r="A16" t="str">
        <f>IF(ISBLANK(Worksheet!L29)=TRUE,"",(IF(LEFT(Worksheet!C29,1)="A",70,IF(Worksheet!E29="Variable",68,69))))</f>
        <v/>
      </c>
      <c r="B16">
        <f>Worksheet!F29</f>
        <v>0</v>
      </c>
      <c r="C16">
        <f>Worksheet!G29</f>
        <v>0</v>
      </c>
      <c r="D16" s="2">
        <f>Worksheet!N29</f>
        <v>0</v>
      </c>
      <c r="E16" t="s">
        <v>35</v>
      </c>
      <c r="F16" s="2"/>
      <c r="G16" s="2"/>
      <c r="H16" s="2">
        <f>IFERROR(Worksheet!S29+Worksheet!U29,"")</f>
        <v>0</v>
      </c>
      <c r="I16" t="str">
        <f>IF(ISBLANK(Worksheet!L29)=FALSE,Worksheet!L29,"")</f>
        <v/>
      </c>
      <c r="J16" s="53">
        <f>Worksheet!AE29</f>
        <v>0</v>
      </c>
      <c r="K16" s="2">
        <f>Worksheet!AB29</f>
        <v>0</v>
      </c>
      <c r="L16" s="2">
        <f>Worksheet!AE29*Worksheet!$AG$4</f>
        <v>0</v>
      </c>
      <c r="M16" s="2"/>
      <c r="N16" s="2"/>
      <c r="O16" s="2"/>
      <c r="P16" t="s">
        <v>36</v>
      </c>
      <c r="R16" t="str">
        <f>IF(ISBLANK(Worksheet!M29)=FALSE,Worksheet!M29,"")</f>
        <v/>
      </c>
    </row>
    <row r="17" spans="1:18" x14ac:dyDescent="0.25">
      <c r="A17" t="str">
        <f>IF(ISBLANK(Worksheet!L30)=TRUE,"",(IF(LEFT(Worksheet!C30,1)="A",70,IF(Worksheet!E30="Variable",68,69))))</f>
        <v/>
      </c>
      <c r="B17">
        <f>Worksheet!F30</f>
        <v>0</v>
      </c>
      <c r="C17">
        <f>Worksheet!G30</f>
        <v>0</v>
      </c>
      <c r="D17" s="2">
        <f>Worksheet!N30</f>
        <v>0</v>
      </c>
      <c r="E17" t="s">
        <v>35</v>
      </c>
      <c r="F17" s="2"/>
      <c r="G17" s="2"/>
      <c r="H17" s="2">
        <f>IFERROR(Worksheet!S30+Worksheet!U30,"")</f>
        <v>0</v>
      </c>
      <c r="I17" t="str">
        <f>IF(ISBLANK(Worksheet!L30)=FALSE,Worksheet!L30,"")</f>
        <v/>
      </c>
      <c r="J17" s="53">
        <f>Worksheet!AE30</f>
        <v>0</v>
      </c>
      <c r="K17" s="2">
        <f>Worksheet!AB30</f>
        <v>0</v>
      </c>
      <c r="L17" s="2">
        <f>Worksheet!AE30*Worksheet!$AG$4</f>
        <v>0</v>
      </c>
      <c r="M17" s="2"/>
      <c r="N17" s="2"/>
      <c r="O17" s="2"/>
      <c r="P17" t="s">
        <v>36</v>
      </c>
      <c r="R17" t="str">
        <f>IF(ISBLANK(Worksheet!M30)=FALSE,Worksheet!M30,"")</f>
        <v/>
      </c>
    </row>
    <row r="18" spans="1:18" x14ac:dyDescent="0.25">
      <c r="A18" t="str">
        <f>IF(ISBLANK(Worksheet!L31)=TRUE,"",(IF(LEFT(Worksheet!C31,1)="A",70,IF(Worksheet!E31="Variable",68,69))))</f>
        <v/>
      </c>
      <c r="B18">
        <f>Worksheet!F31</f>
        <v>0</v>
      </c>
      <c r="C18">
        <f>Worksheet!G31</f>
        <v>0</v>
      </c>
      <c r="D18" s="2">
        <f>Worksheet!N31</f>
        <v>0</v>
      </c>
      <c r="E18" t="s">
        <v>35</v>
      </c>
      <c r="F18" s="2"/>
      <c r="G18" s="2"/>
      <c r="H18" s="2">
        <f>IFERROR(Worksheet!S31+Worksheet!U31,"")</f>
        <v>0</v>
      </c>
      <c r="I18" t="str">
        <f>IF(ISBLANK(Worksheet!L31)=FALSE,Worksheet!L31,"")</f>
        <v/>
      </c>
      <c r="J18" s="53">
        <f>Worksheet!AE31</f>
        <v>0</v>
      </c>
      <c r="K18" s="2">
        <f>Worksheet!AB31</f>
        <v>0</v>
      </c>
      <c r="L18" s="2">
        <f>Worksheet!AE31*Worksheet!$AG$4</f>
        <v>0</v>
      </c>
      <c r="M18" s="2"/>
      <c r="N18" s="2"/>
      <c r="O18" s="2"/>
      <c r="P18" t="s">
        <v>36</v>
      </c>
      <c r="R18" t="str">
        <f>IF(ISBLANK(Worksheet!M31)=FALSE,Worksheet!M31,"")</f>
        <v/>
      </c>
    </row>
    <row r="19" spans="1:18" x14ac:dyDescent="0.25">
      <c r="A19" t="str">
        <f>IF(ISBLANK(Worksheet!L32)=TRUE,"",(IF(LEFT(Worksheet!C32,1)="A",70,IF(Worksheet!E32="Variable",68,69))))</f>
        <v/>
      </c>
      <c r="B19">
        <f>Worksheet!F32</f>
        <v>0</v>
      </c>
      <c r="C19">
        <f>Worksheet!G32</f>
        <v>0</v>
      </c>
      <c r="D19" s="2">
        <f>Worksheet!N32</f>
        <v>0</v>
      </c>
      <c r="E19" t="s">
        <v>35</v>
      </c>
      <c r="F19" s="2"/>
      <c r="G19" s="2"/>
      <c r="H19" s="2">
        <f>IFERROR(Worksheet!S32+Worksheet!U32,"")</f>
        <v>0</v>
      </c>
      <c r="I19" t="str">
        <f>IF(ISBLANK(Worksheet!L32)=FALSE,Worksheet!L32,"")</f>
        <v/>
      </c>
      <c r="J19" s="53">
        <f>Worksheet!AE32</f>
        <v>0</v>
      </c>
      <c r="K19" s="2">
        <f>Worksheet!AB32</f>
        <v>0</v>
      </c>
      <c r="L19" s="2">
        <f>Worksheet!AE32*Worksheet!$AG$4</f>
        <v>0</v>
      </c>
      <c r="M19" s="2"/>
      <c r="N19" s="2"/>
      <c r="O19" s="2"/>
      <c r="P19" t="s">
        <v>36</v>
      </c>
      <c r="R19" t="str">
        <f>IF(ISBLANK(Worksheet!M32)=FALSE,Worksheet!M32,"")</f>
        <v/>
      </c>
    </row>
    <row r="20" spans="1:18" x14ac:dyDescent="0.25">
      <c r="A20" t="str">
        <f>IF(ISBLANK(Worksheet!L33)=TRUE,"",(IF(LEFT(Worksheet!C33,1)="A",70,IF(Worksheet!E33="Variable",68,69))))</f>
        <v/>
      </c>
      <c r="B20">
        <f>Worksheet!F33</f>
        <v>0</v>
      </c>
      <c r="C20">
        <f>Worksheet!G33</f>
        <v>0</v>
      </c>
      <c r="D20" s="2">
        <f>Worksheet!N33</f>
        <v>0</v>
      </c>
      <c r="E20" t="s">
        <v>35</v>
      </c>
      <c r="F20" s="2"/>
      <c r="G20" s="2"/>
      <c r="H20" s="2">
        <f>IFERROR(Worksheet!S33+Worksheet!U33,"")</f>
        <v>0</v>
      </c>
      <c r="I20" t="str">
        <f>IF(ISBLANK(Worksheet!L33)=FALSE,Worksheet!L33,"")</f>
        <v/>
      </c>
      <c r="J20" s="53">
        <f>Worksheet!AE33</f>
        <v>0</v>
      </c>
      <c r="K20" s="2">
        <f>Worksheet!AB33</f>
        <v>0</v>
      </c>
      <c r="L20" s="2">
        <f>Worksheet!AE33*Worksheet!$AG$4</f>
        <v>0</v>
      </c>
      <c r="M20" s="2"/>
      <c r="N20" s="2"/>
      <c r="O20" s="2"/>
      <c r="P20" t="s">
        <v>36</v>
      </c>
      <c r="R20" t="str">
        <f>IF(ISBLANK(Worksheet!M33)=FALSE,Worksheet!M33,"")</f>
        <v/>
      </c>
    </row>
    <row r="21" spans="1:18" x14ac:dyDescent="0.25">
      <c r="A21" t="str">
        <f>IF(ISBLANK(Worksheet!L34)=TRUE,"",(IF(LEFT(Worksheet!C34,1)="A",70,IF(Worksheet!E34="Variable",68,69))))</f>
        <v/>
      </c>
      <c r="B21">
        <f>Worksheet!F34</f>
        <v>0</v>
      </c>
      <c r="C21">
        <f>Worksheet!G34</f>
        <v>0</v>
      </c>
      <c r="D21" s="2">
        <f>Worksheet!N34</f>
        <v>0</v>
      </c>
      <c r="E21" t="s">
        <v>35</v>
      </c>
      <c r="F21" s="2"/>
      <c r="G21" s="2"/>
      <c r="H21" s="2">
        <f>IFERROR(Worksheet!S34+Worksheet!U34,"")</f>
        <v>0</v>
      </c>
      <c r="I21" t="str">
        <f>IF(ISBLANK(Worksheet!L34)=FALSE,Worksheet!L34,"")</f>
        <v/>
      </c>
      <c r="J21" s="53">
        <f>Worksheet!AE34</f>
        <v>0</v>
      </c>
      <c r="K21" s="2">
        <f>Worksheet!AB34</f>
        <v>0</v>
      </c>
      <c r="L21" s="2">
        <f>Worksheet!AE34*Worksheet!$AG$4</f>
        <v>0</v>
      </c>
      <c r="M21" s="2"/>
      <c r="N21" s="2"/>
      <c r="O21" s="2"/>
      <c r="P21" t="s">
        <v>36</v>
      </c>
      <c r="R21" t="str">
        <f>IF(ISBLANK(Worksheet!M34)=FALSE,Worksheet!M34,"")</f>
        <v/>
      </c>
    </row>
    <row r="22" spans="1:18" x14ac:dyDescent="0.25">
      <c r="A22" t="str">
        <f>IF(ISBLANK(Worksheet!L35)=TRUE,"",(IF(LEFT(Worksheet!C35,1)="A",70,IF(Worksheet!E35="Variable",68,69))))</f>
        <v/>
      </c>
      <c r="B22">
        <f>Worksheet!F35</f>
        <v>0</v>
      </c>
      <c r="C22">
        <f>Worksheet!G35</f>
        <v>0</v>
      </c>
      <c r="D22" s="2">
        <f>Worksheet!N35</f>
        <v>0</v>
      </c>
      <c r="E22" t="s">
        <v>35</v>
      </c>
      <c r="F22" s="2"/>
      <c r="G22" s="2"/>
      <c r="H22" s="2">
        <f>IFERROR(Worksheet!S35+Worksheet!U35,"")</f>
        <v>0</v>
      </c>
      <c r="I22" t="str">
        <f>IF(ISBLANK(Worksheet!L35)=FALSE,Worksheet!L35,"")</f>
        <v/>
      </c>
      <c r="J22" s="53">
        <f>Worksheet!AE35</f>
        <v>0</v>
      </c>
      <c r="K22" s="2">
        <f>Worksheet!AB35</f>
        <v>0</v>
      </c>
      <c r="L22" s="2">
        <f>Worksheet!AE35*Worksheet!$AG$4</f>
        <v>0</v>
      </c>
      <c r="M22" s="2"/>
      <c r="N22" s="2"/>
      <c r="O22" s="2"/>
      <c r="P22" t="s">
        <v>36</v>
      </c>
      <c r="R22" t="str">
        <f>IF(ISBLANK(Worksheet!M35)=FALSE,Worksheet!M35,"")</f>
        <v/>
      </c>
    </row>
    <row r="23" spans="1:18" x14ac:dyDescent="0.25">
      <c r="A23" t="str">
        <f>IF(ISBLANK(Worksheet!L36)=TRUE,"",(IF(LEFT(Worksheet!C36,1)="A",70,IF(Worksheet!E36="Variable",68,69))))</f>
        <v/>
      </c>
      <c r="B23">
        <f>Worksheet!F36</f>
        <v>0</v>
      </c>
      <c r="C23">
        <f>Worksheet!G36</f>
        <v>0</v>
      </c>
      <c r="D23" s="2">
        <f>Worksheet!N36</f>
        <v>0</v>
      </c>
      <c r="E23" t="s">
        <v>35</v>
      </c>
      <c r="F23" s="2"/>
      <c r="G23" s="2"/>
      <c r="H23" s="2">
        <f>IFERROR(Worksheet!S36+Worksheet!U36,"")</f>
        <v>0</v>
      </c>
      <c r="I23" t="str">
        <f>IF(ISBLANK(Worksheet!L36)=FALSE,Worksheet!L36,"")</f>
        <v/>
      </c>
      <c r="J23" s="53">
        <f>Worksheet!AE36</f>
        <v>0</v>
      </c>
      <c r="K23" s="2">
        <f>Worksheet!AB36</f>
        <v>0</v>
      </c>
      <c r="L23" s="2">
        <f>Worksheet!AE36*Worksheet!$AG$4</f>
        <v>0</v>
      </c>
      <c r="M23" s="2"/>
      <c r="N23" s="2"/>
      <c r="O23" s="2"/>
      <c r="P23" t="s">
        <v>36</v>
      </c>
      <c r="R23" t="str">
        <f>IF(ISBLANK(Worksheet!M36)=FALSE,Worksheet!M36,"")</f>
        <v/>
      </c>
    </row>
    <row r="24" spans="1:18" x14ac:dyDescent="0.25">
      <c r="A24" t="str">
        <f>IF(ISBLANK(Worksheet!L37)=TRUE,"",(IF(LEFT(Worksheet!C37,1)="A",70,IF(Worksheet!E37="Variable",68,69))))</f>
        <v/>
      </c>
      <c r="B24">
        <f>Worksheet!F37</f>
        <v>0</v>
      </c>
      <c r="C24">
        <f>Worksheet!G37</f>
        <v>0</v>
      </c>
      <c r="D24" s="2">
        <f>Worksheet!N37</f>
        <v>0</v>
      </c>
      <c r="E24" t="s">
        <v>35</v>
      </c>
      <c r="F24" s="2"/>
      <c r="G24" s="2"/>
      <c r="H24" s="2">
        <f>IFERROR(Worksheet!S37+Worksheet!U37,"")</f>
        <v>0</v>
      </c>
      <c r="I24" t="str">
        <f>IF(ISBLANK(Worksheet!L37)=FALSE,Worksheet!L37,"")</f>
        <v/>
      </c>
      <c r="J24" s="53">
        <f>Worksheet!AE37</f>
        <v>0</v>
      </c>
      <c r="K24" s="2">
        <f>Worksheet!AB37</f>
        <v>0</v>
      </c>
      <c r="L24" s="2">
        <f>Worksheet!AE37*Worksheet!$AG$4</f>
        <v>0</v>
      </c>
      <c r="M24" s="2"/>
      <c r="N24" s="2"/>
      <c r="O24" s="2"/>
      <c r="P24" t="s">
        <v>36</v>
      </c>
      <c r="R24" t="str">
        <f>IF(ISBLANK(Worksheet!M37)=FALSE,Worksheet!M37,"")</f>
        <v/>
      </c>
    </row>
    <row r="25" spans="1:18" x14ac:dyDescent="0.25">
      <c r="A25" t="str">
        <f>IF(ISBLANK(Worksheet!L38)=TRUE,"",(IF(LEFT(Worksheet!C38,1)="A",70,IF(Worksheet!E38="Variable",68,69))))</f>
        <v/>
      </c>
      <c r="B25">
        <f>Worksheet!F38</f>
        <v>0</v>
      </c>
      <c r="C25">
        <f>Worksheet!G38</f>
        <v>0</v>
      </c>
      <c r="D25" s="2">
        <f>Worksheet!N38</f>
        <v>0</v>
      </c>
      <c r="E25" t="s">
        <v>35</v>
      </c>
      <c r="F25" s="2"/>
      <c r="G25" s="2"/>
      <c r="H25" s="2">
        <f>IFERROR(Worksheet!S38+Worksheet!U38,"")</f>
        <v>0</v>
      </c>
      <c r="I25" t="str">
        <f>IF(ISBLANK(Worksheet!L38)=FALSE,Worksheet!L38,"")</f>
        <v/>
      </c>
      <c r="J25" s="53">
        <f>Worksheet!AE38</f>
        <v>0</v>
      </c>
      <c r="K25" s="2">
        <f>Worksheet!AB38</f>
        <v>0</v>
      </c>
      <c r="L25" s="2">
        <f>Worksheet!AE38*Worksheet!$AG$4</f>
        <v>0</v>
      </c>
      <c r="M25" s="2"/>
      <c r="N25" s="2"/>
      <c r="O25" s="2"/>
      <c r="P25" t="s">
        <v>36</v>
      </c>
      <c r="R25" t="str">
        <f>IF(ISBLANK(Worksheet!M38)=FALSE,Worksheet!M38,"")</f>
        <v/>
      </c>
    </row>
    <row r="26" spans="1:18" x14ac:dyDescent="0.25">
      <c r="A26" t="str">
        <f>IF(ISBLANK(Worksheet!L39)=TRUE,"",(IF(LEFT(Worksheet!C39,1)="A",70,IF(Worksheet!E39="Variable",68,69))))</f>
        <v/>
      </c>
      <c r="B26">
        <f>Worksheet!F39</f>
        <v>0</v>
      </c>
      <c r="C26">
        <f>Worksheet!G39</f>
        <v>0</v>
      </c>
      <c r="D26" s="2">
        <f>Worksheet!N39</f>
        <v>0</v>
      </c>
      <c r="E26" t="s">
        <v>35</v>
      </c>
      <c r="F26" s="2"/>
      <c r="G26" s="2"/>
      <c r="H26" s="2">
        <f>IFERROR(Worksheet!S39+Worksheet!U39,"")</f>
        <v>0</v>
      </c>
      <c r="I26" t="str">
        <f>IF(ISBLANK(Worksheet!L39)=FALSE,Worksheet!L39,"")</f>
        <v/>
      </c>
      <c r="J26" s="53">
        <f>Worksheet!AE39</f>
        <v>0</v>
      </c>
      <c r="K26" s="2">
        <f>Worksheet!AB39</f>
        <v>0</v>
      </c>
      <c r="L26" s="2">
        <f>Worksheet!AE39*Worksheet!$AG$4</f>
        <v>0</v>
      </c>
      <c r="M26" s="2"/>
      <c r="N26" s="2"/>
      <c r="O26" s="2"/>
      <c r="P26" t="s">
        <v>36</v>
      </c>
      <c r="R26" t="str">
        <f>IF(ISBLANK(Worksheet!M39)=FALSE,Worksheet!M39,"")</f>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3.2" x14ac:dyDescent="0.25"/>
  <cols>
    <col min="1" max="1" width="12.109375" customWidth="1"/>
  </cols>
  <sheetData>
    <row r="1" spans="1:3" x14ac:dyDescent="0.25">
      <c r="A1" s="3">
        <v>12</v>
      </c>
      <c r="C1" s="5"/>
    </row>
    <row r="2" spans="1:3" x14ac:dyDescent="0.25">
      <c r="A2" s="4" t="s">
        <v>38</v>
      </c>
    </row>
    <row r="3" spans="1:3" x14ac:dyDescent="0.25">
      <c r="A3" s="3" t="s">
        <v>25</v>
      </c>
    </row>
    <row r="4" spans="1:3" x14ac:dyDescent="0.25">
      <c r="A4" t="s">
        <v>37</v>
      </c>
    </row>
    <row r="5" spans="1:3" x14ac:dyDescent="0.25">
      <c r="A5" s="3" t="s">
        <v>49</v>
      </c>
    </row>
    <row r="6" spans="1:3" x14ac:dyDescent="0.25">
      <c r="A6" s="23">
        <v>40909</v>
      </c>
      <c r="B6" s="3" t="s">
        <v>62</v>
      </c>
    </row>
    <row r="7" spans="1:3" x14ac:dyDescent="0.25">
      <c r="A7" s="5">
        <v>41172</v>
      </c>
      <c r="B7" s="3" t="s">
        <v>63</v>
      </c>
    </row>
    <row r="8" spans="1:3" x14ac:dyDescent="0.25">
      <c r="A8" s="5">
        <v>41365</v>
      </c>
      <c r="B8" t="s">
        <v>64</v>
      </c>
    </row>
    <row r="9" spans="1:3" x14ac:dyDescent="0.25">
      <c r="A9" s="5">
        <v>41464</v>
      </c>
      <c r="B9" t="s">
        <v>65</v>
      </c>
    </row>
    <row r="10" spans="1:3" x14ac:dyDescent="0.25">
      <c r="A10" s="5">
        <v>42175</v>
      </c>
      <c r="B10" s="3" t="s">
        <v>99</v>
      </c>
    </row>
    <row r="11" spans="1:3" x14ac:dyDescent="0.25">
      <c r="A11" s="5">
        <v>43272</v>
      </c>
      <c r="B11" s="45" t="s">
        <v>179</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Worksheet</vt:lpstr>
      <vt:lpstr>Measure Code</vt:lpstr>
      <vt:lpstr>Tables</vt:lpstr>
      <vt:lpstr>Export</vt:lpstr>
      <vt:lpstr>Version</vt:lpstr>
      <vt:lpstr>Building</vt:lpstr>
      <vt:lpstr>Building_Lookup</vt:lpstr>
      <vt:lpstr>MeasureCode</vt:lpstr>
      <vt:lpstr>MeasureCode_Lookup</vt:lpstr>
      <vt:lpstr>Worksheet!Print_Area</vt:lpstr>
    </vt:vector>
  </TitlesOfParts>
  <Company>GPU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J9994</dc:creator>
  <cp:lastModifiedBy>Readdy, Eric</cp:lastModifiedBy>
  <cp:lastPrinted>2016-10-25T19:51:05Z</cp:lastPrinted>
  <dcterms:created xsi:type="dcterms:W3CDTF">2001-04-24T17:32:15Z</dcterms:created>
  <dcterms:modified xsi:type="dcterms:W3CDTF">2018-06-27T04:34:49Z</dcterms:modified>
</cp:coreProperties>
</file>