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alexis_trautman_bpu_nj_gov/Documents/Documents/Utility Quarterly Tracking Reports/2024/Q3 2024/Final Version/"/>
    </mc:Choice>
  </mc:AlternateContent>
  <xr:revisionPtr revIDLastSave="13" documentId="8_{ECB7541B-5A30-4130-8314-DAF440CA6102}" xr6:coauthVersionLast="47" xr6:coauthVersionMax="47" xr10:uidLastSave="{782D9A71-B7F4-4821-9052-6710D9AA7A1E}"/>
  <bookViews>
    <workbookView xWindow="28680" yWindow="-120" windowWidth="29040" windowHeight="15840" tabRatio="762" xr2:uid="{00000000-000D-0000-FFFF-FFFF00000000}"/>
  </bookViews>
  <sheets>
    <sheet name=" Qtr NG Master" sheetId="58" r:id="rId1"/>
    <sheet name=" Qtr LMI" sheetId="59" r:id="rId2"/>
    <sheet name="Qtr Business Class" sheetId="60" r:id="rId3"/>
    <sheet name="Lookup_Sheet" sheetId="38" state="hidden" r:id="rId4"/>
  </sheets>
  <definedNames>
    <definedName name="_xlnm.Print_Area" localSheetId="1">' Qtr LMI'!$A$1:$J$27</definedName>
    <definedName name="_xlnm.Print_Area" localSheetId="0">' Qtr NG Master'!$A$1:$L$36</definedName>
    <definedName name="_xlnm.Print_Area" localSheetId="2">'Qtr Business Class'!$A$1:$J$22</definedName>
    <definedName name="wrn.CFC._.QUARTER." localSheetId="1" hidden="1">{"CFC COMPARISON",#N/A,FALSE,"CFCCOMP";"CREDIT LETTER",#N/A,FALSE,"CFCCOMP";"DEBT OBLIGATION",#N/A,FALSE,"CFCCOMP";"OFFICERS CERTIFICATE",#N/A,FALSE,"CFCCOMP"}</definedName>
    <definedName name="wrn.CFC._.QUARTER." localSheetId="3" hidden="1">{"CFC COMPARISON",#N/A,FALSE,"CFCCOMP";"CREDIT LETTER",#N/A,FALSE,"CFCCOMP";"DEBT OBLIGATION",#N/A,FALSE,"CFCCOMP";"OFFICERS CERTIFICATE",#N/A,FALSE,"CFCCOMP"}</definedName>
    <definedName name="wrn.CFC._.QUARTER." localSheetId="2" hidden="1">{"CFC COMPARISON",#N/A,FALSE,"CFCCOMP";"CREDIT LETTER",#N/A,FALSE,"CFCCOMP";"DEBT OBLIGATION",#N/A,FALSE,"CFCCOMP";"OFFICERS CERTIFICATE",#N/A,FALSE,"CFCCOMP"}</definedName>
    <definedName name="wrn.CFC._.QUARTER." hidden="1">{"CFC COMPARISON",#N/A,FALSE,"CFCCOMP";"CREDIT LETTER",#N/A,FALSE,"CFCCOMP";"DEBT OBLIGATION",#N/A,FALSE,"CFCCOMP";"OFFICERS CERTIFICATE",#N/A,FALSE,"CFCCOMP"}</definedName>
    <definedName name="wrn.FUEL._.SCHEDULE." localSheetId="1" hidden="1">{"COVER",#N/A,FALSE,"COVERPMT";"COMPANY ORDER",#N/A,FALSE,"COVERPMT";"EXHIBIT A",#N/A,FALSE,"COVERPMT"}</definedName>
    <definedName name="wrn.FUEL._.SCHEDULE." localSheetId="3" hidden="1">{"COVER",#N/A,FALSE,"COVERPMT";"COMPANY ORDER",#N/A,FALSE,"COVERPMT";"EXHIBIT A",#N/A,FALSE,"COVERPMT"}</definedName>
    <definedName name="wrn.FUEL._.SCHEDULE." localSheetId="2" hidden="1">{"COVER",#N/A,FALSE,"COVERPMT";"COMPANY ORDER",#N/A,FALSE,"COVERPMT";"EXHIBIT A",#N/A,FALSE,"COVERPMT"}</definedName>
    <definedName name="wrn.FUEL._.SCHEDULE." hidden="1">{"COVER",#N/A,FALSE,"COVERPMT";"COMPANY ORDER",#N/A,FALSE,"COVERPMT";"EXHIBIT A",#N/A,FALSE,"COVERPMT"}</definedName>
    <definedName name="Z_E3A30FBC_675D_4AD8_9B2D_12956792A138_.wvu.Rows" localSheetId="1" hidden="1">' Qtr LMI'!#REF!</definedName>
    <definedName name="Z_E3A30FBC_675D_4AD8_9B2D_12956792A138_.wvu.Rows" localSheetId="2" hidden="1">'Qtr Business Class'!#REF!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58" l="1"/>
  <c r="H28" i="58"/>
  <c r="H27" i="58"/>
  <c r="H26" i="58"/>
  <c r="H23" i="58"/>
  <c r="H22" i="58"/>
  <c r="H21" i="58"/>
  <c r="H20" i="58"/>
  <c r="H16" i="58"/>
  <c r="H15" i="58"/>
  <c r="H14" i="58"/>
  <c r="H13" i="58"/>
  <c r="H9" i="58"/>
  <c r="H10" i="58"/>
  <c r="H11" i="58"/>
  <c r="H8" i="58"/>
  <c r="I12" i="59" l="1"/>
  <c r="I16" i="60" l="1"/>
  <c r="H16" i="60"/>
  <c r="G16" i="60"/>
  <c r="F16" i="60"/>
  <c r="E16" i="60"/>
  <c r="D16" i="60"/>
  <c r="E21" i="59" l="1"/>
  <c r="I12" i="60" l="1"/>
  <c r="I20" i="60" s="1"/>
  <c r="H12" i="60"/>
  <c r="H20" i="60" s="1"/>
  <c r="G12" i="60"/>
  <c r="G20" i="60" s="1"/>
  <c r="F12" i="60"/>
  <c r="F20" i="60" s="1"/>
  <c r="E12" i="60"/>
  <c r="E20" i="60" s="1"/>
  <c r="D12" i="60"/>
  <c r="D20" i="60" s="1"/>
  <c r="I21" i="59"/>
  <c r="G21" i="59"/>
  <c r="I17" i="59"/>
  <c r="H12" i="59"/>
  <c r="H17" i="59" s="1"/>
  <c r="G12" i="59"/>
  <c r="G17" i="59" s="1"/>
  <c r="F12" i="59"/>
  <c r="F17" i="59" s="1"/>
  <c r="E12" i="59"/>
  <c r="E17" i="59" s="1"/>
  <c r="E25" i="59" s="1"/>
  <c r="D12" i="59"/>
  <c r="D17" i="59" s="1"/>
  <c r="K30" i="58"/>
  <c r="J30" i="58"/>
  <c r="H30" i="58"/>
  <c r="F30" i="58"/>
  <c r="D30" i="58"/>
  <c r="K24" i="58"/>
  <c r="J24" i="58"/>
  <c r="H24" i="58"/>
  <c r="E24" i="58"/>
  <c r="F24" i="58"/>
  <c r="G24" i="58" s="1"/>
  <c r="D24" i="58"/>
  <c r="G23" i="58"/>
  <c r="G22" i="58"/>
  <c r="G21" i="58"/>
  <c r="G20" i="58"/>
  <c r="G16" i="58"/>
  <c r="G15" i="58"/>
  <c r="G14" i="58"/>
  <c r="G13" i="58"/>
  <c r="E17" i="58"/>
  <c r="K12" i="58"/>
  <c r="K17" i="58" s="1"/>
  <c r="J12" i="58"/>
  <c r="J17" i="58" s="1"/>
  <c r="H12" i="58"/>
  <c r="H17" i="58" s="1"/>
  <c r="F12" i="58"/>
  <c r="D12" i="58"/>
  <c r="D17" i="58" s="1"/>
  <c r="E36" i="58" l="1"/>
  <c r="G12" i="58"/>
  <c r="F17" i="58"/>
  <c r="F36" i="58" s="1"/>
  <c r="G36" i="58" s="1"/>
  <c r="G30" i="58"/>
  <c r="D36" i="58"/>
  <c r="G25" i="59"/>
  <c r="F25" i="59"/>
  <c r="D25" i="59"/>
  <c r="I25" i="59"/>
  <c r="H25" i="59"/>
  <c r="H36" i="58"/>
  <c r="J36" i="58"/>
  <c r="K36" i="58"/>
  <c r="G17" i="58" l="1"/>
  <c r="B3" i="60" l="1"/>
  <c r="B3" i="59"/>
  <c r="B3" i="58"/>
</calcChain>
</file>

<file path=xl/sharedStrings.xml><?xml version="1.0" encoding="utf-8"?>
<sst xmlns="http://schemas.openxmlformats.org/spreadsheetml/2006/main" count="210" uniqueCount="112">
  <si>
    <t>N/A</t>
  </si>
  <si>
    <t>Residential</t>
  </si>
  <si>
    <t>Multi-Family</t>
  </si>
  <si>
    <t>Participation</t>
  </si>
  <si>
    <t>HVAC</t>
  </si>
  <si>
    <t>Appliance Rebates</t>
  </si>
  <si>
    <t>Quick Home Energy Check-Up</t>
  </si>
  <si>
    <t>Moderate Income Weatherization</t>
  </si>
  <si>
    <t>Behavioral</t>
  </si>
  <si>
    <t>C&amp;I Direct Install</t>
  </si>
  <si>
    <t>Direct Install</t>
  </si>
  <si>
    <t>Energy Solutions for Business</t>
  </si>
  <si>
    <t>Prescriptive/Custom</t>
  </si>
  <si>
    <t>Energy Management</t>
  </si>
  <si>
    <t>Engineered Solutions</t>
  </si>
  <si>
    <t>Energy Efficiency and PDR Savings Summary</t>
  </si>
  <si>
    <t>Elizabethtown Gas Quarterly Report - Appendix B</t>
  </si>
  <si>
    <t xml:space="preserve"> </t>
  </si>
  <si>
    <t>A</t>
  </si>
  <si>
    <t>B</t>
  </si>
  <si>
    <t>C</t>
  </si>
  <si>
    <t>E</t>
  </si>
  <si>
    <t>F</t>
  </si>
  <si>
    <t>Residential Programs</t>
  </si>
  <si>
    <t>Sub Program or Category¹</t>
  </si>
  <si>
    <t>Efficient Products*</t>
  </si>
  <si>
    <t>Marketplace Efficient Products</t>
  </si>
  <si>
    <t>EE Giveaway Kits</t>
  </si>
  <si>
    <t>Subtotal Efficient Products</t>
  </si>
  <si>
    <t>Existing Homes</t>
  </si>
  <si>
    <t>Home Performance with Energy Star*</t>
  </si>
  <si>
    <t>Total Residential</t>
  </si>
  <si>
    <t>Business Programs</t>
  </si>
  <si>
    <t>Sub-Program</t>
  </si>
  <si>
    <t>Direct Install*</t>
  </si>
  <si>
    <t>Total Business</t>
  </si>
  <si>
    <t>Multi-Family*</t>
  </si>
  <si>
    <t>HPwES</t>
  </si>
  <si>
    <t>Prescriptive/Custom*</t>
  </si>
  <si>
    <t>Subtotal Multi-Family</t>
  </si>
  <si>
    <t>Other Programs</t>
  </si>
  <si>
    <t>Home Optimization &amp; Peak Demand Reduction</t>
  </si>
  <si>
    <t>Total Other</t>
  </si>
  <si>
    <t>Supportive Costs Outside Portfolio</t>
  </si>
  <si>
    <t>Portfolio Total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</si>
  <si>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Subprograms provide relevant forecasts as included in the Company's approved EE/PDR Plans. Program delivery elements are generally listed as categories for informational purposes only.  </t>
    </r>
  </si>
  <si>
    <t>* Denotes a core EE program. Home Performance with Energy Star only includes non-LMI; the comparable program for LMI participants is Comfort Partners, which is jointly administered by the State and Utilities.</t>
  </si>
  <si>
    <t>Ex Ante Energy Savings</t>
  </si>
  <si>
    <t>I</t>
  </si>
  <si>
    <t>J</t>
  </si>
  <si>
    <t>K</t>
  </si>
  <si>
    <t>L=K/J</t>
  </si>
  <si>
    <t>M</t>
  </si>
  <si>
    <t>N</t>
  </si>
  <si>
    <t>O</t>
  </si>
  <si>
    <t>P</t>
  </si>
  <si>
    <t>Quarter Annual Retail Energy Savings (DTh)</t>
  </si>
  <si>
    <t>Annual Forecasted Retail Energy Savings (DTh)</t>
  </si>
  <si>
    <t>YTD Reported Retail Energy Savings (DTh)</t>
  </si>
  <si>
    <t>YTD % of Annual Energy Savings</t>
  </si>
  <si>
    <t>YTD Reported Wholesale Energy Savings (DTh)</t>
  </si>
  <si>
    <r>
      <t>YTD Peak Demand Savings (DT)</t>
    </r>
    <r>
      <rPr>
        <vertAlign val="superscript"/>
        <sz val="9"/>
        <color rgb="FFFFFFFF"/>
        <rFont val="Calibri"/>
        <family val="2"/>
        <scheme val="minor"/>
      </rPr>
      <t>3</t>
    </r>
  </si>
  <si>
    <r>
      <t>Quarter Lifetime Retail Savings (DT)</t>
    </r>
    <r>
      <rPr>
        <vertAlign val="superscript"/>
        <sz val="9"/>
        <color rgb="FFFFFFFF"/>
        <rFont val="Calibri"/>
        <family val="2"/>
        <scheme val="minor"/>
      </rPr>
      <t>4</t>
    </r>
  </si>
  <si>
    <r>
      <t>YTD Lifetime Retail Savings (DT)</t>
    </r>
    <r>
      <rPr>
        <vertAlign val="superscript"/>
        <sz val="9"/>
        <color rgb="FFFFFFFF"/>
        <rFont val="Calibri"/>
        <family val="2"/>
        <scheme val="minor"/>
      </rPr>
      <t>4</t>
    </r>
  </si>
  <si>
    <r>
      <t>Prescriptive/Custom*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</si>
  <si>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Prescriptive/Custom Participation Number is reported on a Measure level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</si>
  <si>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On-going discussions within the Evaluation, Measurement and Verification (EM&amp;V) Working Group have noted that there is no clearly defined protocol for calculating Peak Demand Savings for natural gas measures.  It is anticipated that this issue will be </t>
    </r>
  </si>
  <si>
    <t>addressed by the EM&amp;V Working Group within this Triennial.  No Peak Demand Savings for natural gas measures will be reported until an agreed upon methodology has been determined.</t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</si>
  <si>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Quarter Lifetime Retail Savings and YTD Lifetime Retail Savings for Behavioral is calculated based on a 1 year Measure Life</t>
    </r>
  </si>
  <si>
    <t>Elizabethtown Gas Quarterly Report - Appendix C</t>
  </si>
  <si>
    <t>Incentive Expenditures (Customer Rebates and Low/no-cost financing)</t>
  </si>
  <si>
    <t>D</t>
  </si>
  <si>
    <t>Reported Participation Number YTD</t>
  </si>
  <si>
    <t>Reported Incentive Costs YTD ($000)</t>
  </si>
  <si>
    <t>Reported Retail Energy Savings YTD (DTh)</t>
  </si>
  <si>
    <t>Sub Program</t>
  </si>
  <si>
    <t>LMI</t>
  </si>
  <si>
    <t>Non-LMI or Unverified</t>
  </si>
  <si>
    <t>Efficient Products</t>
  </si>
  <si>
    <t>Efficient Products Kits</t>
  </si>
  <si>
    <r>
      <t>Home Performance with Energy Star</t>
    </r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</si>
  <si>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t>Direct Installation/MF QHEC</t>
  </si>
  <si>
    <t>Total Multifamily</t>
  </si>
  <si>
    <t>¹ Income-qualified customers are directed to participate through the Comfort Partners or Moderate Income Weatherization programs.</t>
  </si>
  <si>
    <t>Elizabethtown Gas Quarterly Report - Appendix D</t>
  </si>
  <si>
    <t>Small Commercial</t>
  </si>
  <si>
    <t>Large Commercial</t>
  </si>
  <si>
    <t>FY23-Q2</t>
  </si>
  <si>
    <t>Sector</t>
  </si>
  <si>
    <t>Program</t>
  </si>
  <si>
    <t>ETG</t>
  </si>
  <si>
    <t>Commercial</t>
  </si>
  <si>
    <t xml:space="preserve">Pilot Program </t>
  </si>
  <si>
    <t>Program Manager</t>
  </si>
  <si>
    <t>ACE</t>
  </si>
  <si>
    <t>JCPL</t>
  </si>
  <si>
    <t>NJNG</t>
  </si>
  <si>
    <t>PSEG</t>
  </si>
  <si>
    <t>RECO</t>
  </si>
  <si>
    <t>SJG</t>
  </si>
  <si>
    <t>Reporting Quarter &amp; Year</t>
  </si>
  <si>
    <t>FY22-Q1</t>
  </si>
  <si>
    <t>FY22-Q2</t>
  </si>
  <si>
    <t>FY22-Q3</t>
  </si>
  <si>
    <t>FY22-Q4</t>
  </si>
  <si>
    <t>FY23-Q1</t>
  </si>
  <si>
    <t>FY23-Q3</t>
  </si>
  <si>
    <t>FY23-Q4</t>
  </si>
  <si>
    <t>FY24-Q1</t>
  </si>
  <si>
    <t>FY24-Q2</t>
  </si>
  <si>
    <t>FY24-Q3</t>
  </si>
  <si>
    <t>FY24-Q4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</si>
</sst>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name val="Arial"/>
      <family val="2"/>
    </font>
    <font>
      <vertAlign val="superscript"/>
      <sz val="9"/>
      <color rgb="FFFFFFFF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/>
    <xf numFmtId="0" fontId="8" fillId="0" borderId="0"/>
  </cellStyleXfs>
  <cellXfs count="328">
    <xf numFmtId="0" fontId="0" fillId="0" borderId="0" xfId="0"/>
    <xf numFmtId="0" fontId="4" fillId="0" borderId="0" xfId="0" applyFont="1"/>
    <xf numFmtId="164" fontId="0" fillId="0" borderId="0" xfId="1" applyNumberFormat="1" applyFont="1"/>
    <xf numFmtId="43" fontId="0" fillId="0" borderId="0" xfId="1" applyFont="1"/>
    <xf numFmtId="0" fontId="5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3" fillId="3" borderId="23" xfId="0" applyFont="1" applyFill="1" applyBorder="1"/>
    <xf numFmtId="164" fontId="3" fillId="3" borderId="18" xfId="1" applyNumberFormat="1" applyFont="1" applyFill="1" applyBorder="1" applyAlignment="1"/>
    <xf numFmtId="0" fontId="0" fillId="0" borderId="20" xfId="0" applyBorder="1"/>
    <xf numFmtId="0" fontId="3" fillId="3" borderId="10" xfId="0" applyFont="1" applyFill="1" applyBorder="1"/>
    <xf numFmtId="0" fontId="2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0" fillId="0" borderId="18" xfId="0" applyBorder="1"/>
    <xf numFmtId="0" fontId="7" fillId="2" borderId="8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3" borderId="36" xfId="0" applyFont="1" applyFill="1" applyBorder="1"/>
    <xf numFmtId="164" fontId="3" fillId="3" borderId="39" xfId="1" applyNumberFormat="1" applyFont="1" applyFill="1" applyBorder="1" applyAlignment="1"/>
    <xf numFmtId="0" fontId="10" fillId="0" borderId="0" xfId="0" applyFont="1"/>
    <xf numFmtId="0" fontId="7" fillId="2" borderId="43" xfId="0" applyFont="1" applyFill="1" applyBorder="1" applyAlignment="1">
      <alignment horizontal="center" vertical="center" wrapText="1"/>
    </xf>
    <xf numFmtId="164" fontId="7" fillId="2" borderId="12" xfId="1" applyNumberFormat="1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4" fontId="3" fillId="3" borderId="45" xfId="1" applyNumberFormat="1" applyFont="1" applyFill="1" applyBorder="1" applyAlignment="1"/>
    <xf numFmtId="164" fontId="3" fillId="5" borderId="36" xfId="1" applyNumberFormat="1" applyFont="1" applyFill="1" applyBorder="1" applyAlignment="1"/>
    <xf numFmtId="164" fontId="3" fillId="5" borderId="39" xfId="1" applyNumberFormat="1" applyFont="1" applyFill="1" applyBorder="1" applyAlignment="1"/>
    <xf numFmtId="164" fontId="3" fillId="5" borderId="40" xfId="1" applyNumberFormat="1" applyFont="1" applyFill="1" applyBorder="1" applyAlignment="1"/>
    <xf numFmtId="43" fontId="3" fillId="5" borderId="39" xfId="1" applyFont="1" applyFill="1" applyBorder="1" applyAlignment="1"/>
    <xf numFmtId="0" fontId="3" fillId="3" borderId="39" xfId="0" applyFont="1" applyFill="1" applyBorder="1"/>
    <xf numFmtId="0" fontId="0" fillId="0" borderId="51" xfId="0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58" xfId="0" applyFont="1" applyFill="1" applyBorder="1"/>
    <xf numFmtId="0" fontId="0" fillId="0" borderId="52" xfId="0" applyBorder="1" applyAlignment="1">
      <alignment vertical="center" wrapText="1"/>
    </xf>
    <xf numFmtId="0" fontId="3" fillId="3" borderId="55" xfId="0" applyFont="1" applyFill="1" applyBorder="1"/>
    <xf numFmtId="0" fontId="3" fillId="3" borderId="47" xfId="0" applyFont="1" applyFill="1" applyBorder="1"/>
    <xf numFmtId="0" fontId="0" fillId="0" borderId="52" xfId="0" applyBorder="1"/>
    <xf numFmtId="0" fontId="3" fillId="3" borderId="49" xfId="0" applyFont="1" applyFill="1" applyBorder="1"/>
    <xf numFmtId="0" fontId="3" fillId="3" borderId="62" xfId="0" applyFont="1" applyFill="1" applyBorder="1"/>
    <xf numFmtId="0" fontId="0" fillId="2" borderId="50" xfId="0" applyFill="1" applyBorder="1" applyAlignment="1">
      <alignment vertical="center" wrapText="1"/>
    </xf>
    <xf numFmtId="0" fontId="0" fillId="0" borderId="47" xfId="0" applyBorder="1" applyAlignment="1">
      <alignment horizontal="left" vertical="center" wrapText="1"/>
    </xf>
    <xf numFmtId="0" fontId="0" fillId="2" borderId="33" xfId="0" applyFill="1" applyBorder="1" applyAlignment="1">
      <alignment vertical="center" wrapText="1"/>
    </xf>
    <xf numFmtId="0" fontId="3" fillId="3" borderId="24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3" fillId="3" borderId="45" xfId="0" applyFont="1" applyFill="1" applyBorder="1"/>
    <xf numFmtId="0" fontId="0" fillId="2" borderId="34" xfId="0" applyFill="1" applyBorder="1" applyAlignment="1">
      <alignment vertical="center" wrapText="1"/>
    </xf>
    <xf numFmtId="0" fontId="0" fillId="2" borderId="64" xfId="0" applyFill="1" applyBorder="1" applyAlignment="1">
      <alignment vertical="center" wrapText="1"/>
    </xf>
    <xf numFmtId="0" fontId="3" fillId="3" borderId="37" xfId="0" applyFont="1" applyFill="1" applyBorder="1"/>
    <xf numFmtId="0" fontId="7" fillId="6" borderId="21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3" borderId="54" xfId="0" applyFont="1" applyFill="1" applyBorder="1"/>
    <xf numFmtId="0" fontId="0" fillId="0" borderId="21" xfId="0" applyBorder="1"/>
    <xf numFmtId="0" fontId="0" fillId="0" borderId="38" xfId="0" applyBorder="1"/>
    <xf numFmtId="0" fontId="0" fillId="7" borderId="0" xfId="0" applyFill="1"/>
    <xf numFmtId="0" fontId="0" fillId="0" borderId="48" xfId="0" applyBorder="1" applyAlignment="1">
      <alignment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16" fillId="8" borderId="58" xfId="0" applyFont="1" applyFill="1" applyBorder="1"/>
    <xf numFmtId="0" fontId="16" fillId="8" borderId="56" xfId="0" applyFont="1" applyFill="1" applyBorder="1"/>
    <xf numFmtId="0" fontId="16" fillId="8" borderId="17" xfId="0" applyFont="1" applyFill="1" applyBorder="1" applyAlignment="1">
      <alignment vertical="center"/>
    </xf>
    <xf numFmtId="0" fontId="16" fillId="8" borderId="22" xfId="0" applyFont="1" applyFill="1" applyBorder="1" applyAlignment="1">
      <alignment vertical="center"/>
    </xf>
    <xf numFmtId="0" fontId="16" fillId="8" borderId="63" xfId="0" applyFont="1" applyFill="1" applyBorder="1" applyAlignment="1">
      <alignment vertical="center"/>
    </xf>
    <xf numFmtId="166" fontId="16" fillId="8" borderId="58" xfId="0" applyNumberFormat="1" applyFont="1" applyFill="1" applyBorder="1" applyAlignment="1">
      <alignment horizontal="center" vertical="center"/>
    </xf>
    <xf numFmtId="166" fontId="16" fillId="8" borderId="64" xfId="0" applyNumberFormat="1" applyFont="1" applyFill="1" applyBorder="1" applyAlignment="1">
      <alignment horizontal="center" vertical="center" wrapText="1"/>
    </xf>
    <xf numFmtId="0" fontId="16" fillId="11" borderId="36" xfId="0" applyFont="1" applyFill="1" applyBorder="1"/>
    <xf numFmtId="0" fontId="16" fillId="8" borderId="36" xfId="0" applyFont="1" applyFill="1" applyBorder="1"/>
    <xf numFmtId="0" fontId="16" fillId="8" borderId="40" xfId="0" applyFont="1" applyFill="1" applyBorder="1"/>
    <xf numFmtId="0" fontId="16" fillId="11" borderId="40" xfId="0" applyFont="1" applyFill="1" applyBorder="1"/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2" borderId="39" xfId="0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3" fontId="7" fillId="2" borderId="38" xfId="0" applyNumberFormat="1" applyFont="1" applyFill="1" applyBorder="1" applyAlignment="1">
      <alignment horizontal="center" vertical="center" wrapText="1"/>
    </xf>
    <xf numFmtId="3" fontId="16" fillId="8" borderId="58" xfId="0" applyNumberFormat="1" applyFont="1" applyFill="1" applyBorder="1" applyAlignment="1">
      <alignment horizontal="center" vertical="center"/>
    </xf>
    <xf numFmtId="3" fontId="16" fillId="8" borderId="64" xfId="0" applyNumberFormat="1" applyFont="1" applyFill="1" applyBorder="1" applyAlignment="1">
      <alignment horizontal="center" vertical="center" wrapText="1"/>
    </xf>
    <xf numFmtId="3" fontId="16" fillId="8" borderId="55" xfId="0" applyNumberFormat="1" applyFont="1" applyFill="1" applyBorder="1" applyAlignment="1">
      <alignment horizontal="center"/>
    </xf>
    <xf numFmtId="3" fontId="16" fillId="8" borderId="45" xfId="0" applyNumberFormat="1" applyFont="1" applyFill="1" applyBorder="1" applyAlignment="1">
      <alignment horizontal="center"/>
    </xf>
    <xf numFmtId="3" fontId="16" fillId="8" borderId="10" xfId="0" applyNumberFormat="1" applyFont="1" applyFill="1" applyBorder="1" applyAlignment="1">
      <alignment horizontal="center"/>
    </xf>
    <xf numFmtId="3" fontId="15" fillId="9" borderId="6" xfId="0" applyNumberFormat="1" applyFont="1" applyFill="1" applyBorder="1" applyAlignment="1">
      <alignment horizontal="center" vertical="center" wrapText="1"/>
    </xf>
    <xf numFmtId="3" fontId="15" fillId="9" borderId="34" xfId="0" applyNumberFormat="1" applyFont="1" applyFill="1" applyBorder="1" applyAlignment="1">
      <alignment horizontal="center" vertical="center" wrapText="1"/>
    </xf>
    <xf numFmtId="3" fontId="16" fillId="11" borderId="36" xfId="0" applyNumberFormat="1" applyFont="1" applyFill="1" applyBorder="1"/>
    <xf numFmtId="3" fontId="16" fillId="11" borderId="45" xfId="0" applyNumberFormat="1" applyFont="1" applyFill="1" applyBorder="1"/>
    <xf numFmtId="4" fontId="7" fillId="2" borderId="43" xfId="0" applyNumberFormat="1" applyFont="1" applyFill="1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 wrapText="1"/>
    </xf>
    <xf numFmtId="4" fontId="16" fillId="8" borderId="22" xfId="0" applyNumberFormat="1" applyFont="1" applyFill="1" applyBorder="1" applyAlignment="1">
      <alignment vertical="center"/>
    </xf>
    <xf numFmtId="4" fontId="3" fillId="5" borderId="39" xfId="1" applyNumberFormat="1" applyFont="1" applyFill="1" applyBorder="1" applyAlignment="1"/>
    <xf numFmtId="0" fontId="0" fillId="0" borderId="53" xfId="0" applyBorder="1"/>
    <xf numFmtId="3" fontId="15" fillId="0" borderId="58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3" fontId="15" fillId="0" borderId="54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/>
    </xf>
    <xf numFmtId="3" fontId="15" fillId="9" borderId="57" xfId="0" applyNumberFormat="1" applyFont="1" applyFill="1" applyBorder="1" applyAlignment="1">
      <alignment horizontal="center" vertical="center" wrapText="1"/>
    </xf>
    <xf numFmtId="3" fontId="15" fillId="0" borderId="6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6" fillId="8" borderId="23" xfId="0" applyNumberFormat="1" applyFont="1" applyFill="1" applyBorder="1" applyAlignment="1">
      <alignment horizontal="center"/>
    </xf>
    <xf numFmtId="3" fontId="16" fillId="8" borderId="65" xfId="0" applyNumberFormat="1" applyFont="1" applyFill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8" borderId="36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 vertical="center" wrapText="1"/>
    </xf>
    <xf numFmtId="0" fontId="15" fillId="9" borderId="6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 vertical="center"/>
    </xf>
    <xf numFmtId="3" fontId="15" fillId="10" borderId="50" xfId="0" applyNumberFormat="1" applyFont="1" applyFill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10" borderId="1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9" borderId="8" xfId="0" applyNumberFormat="1" applyFont="1" applyFill="1" applyBorder="1" applyAlignment="1">
      <alignment horizontal="center" vertical="center" wrapText="1"/>
    </xf>
    <xf numFmtId="3" fontId="16" fillId="8" borderId="18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/>
    </xf>
    <xf numFmtId="3" fontId="15" fillId="9" borderId="33" xfId="0" applyNumberFormat="1" applyFont="1" applyFill="1" applyBorder="1" applyAlignment="1">
      <alignment horizontal="center" vertical="center" wrapText="1"/>
    </xf>
    <xf numFmtId="3" fontId="15" fillId="9" borderId="50" xfId="0" applyNumberFormat="1" applyFont="1" applyFill="1" applyBorder="1" applyAlignment="1">
      <alignment horizontal="center" vertical="center" wrapText="1"/>
    </xf>
    <xf numFmtId="3" fontId="15" fillId="10" borderId="8" xfId="0" applyNumberFormat="1" applyFont="1" applyFill="1" applyBorder="1" applyAlignment="1">
      <alignment horizontal="center" vertical="center"/>
    </xf>
    <xf numFmtId="3" fontId="15" fillId="10" borderId="24" xfId="0" applyNumberFormat="1" applyFont="1" applyFill="1" applyBorder="1" applyAlignment="1">
      <alignment horizontal="center" vertical="center"/>
    </xf>
    <xf numFmtId="3" fontId="15" fillId="10" borderId="39" xfId="0" applyNumberFormat="1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6" fillId="8" borderId="44" xfId="0" applyNumberFormat="1" applyFont="1" applyFill="1" applyBorder="1" applyAlignment="1">
      <alignment horizontal="center" vertical="center"/>
    </xf>
    <xf numFmtId="3" fontId="16" fillId="8" borderId="39" xfId="0" applyNumberFormat="1" applyFont="1" applyFill="1" applyBorder="1" applyAlignment="1">
      <alignment horizontal="center" vertical="center"/>
    </xf>
    <xf numFmtId="3" fontId="16" fillId="8" borderId="59" xfId="0" applyNumberFormat="1" applyFont="1" applyFill="1" applyBorder="1" applyAlignment="1">
      <alignment horizontal="center" vertical="center"/>
    </xf>
    <xf numFmtId="3" fontId="15" fillId="9" borderId="61" xfId="0" applyNumberFormat="1" applyFont="1" applyFill="1" applyBorder="1" applyAlignment="1">
      <alignment horizontal="center" vertical="center" wrapText="1"/>
    </xf>
    <xf numFmtId="3" fontId="15" fillId="9" borderId="9" xfId="0" applyNumberFormat="1" applyFont="1" applyFill="1" applyBorder="1" applyAlignment="1">
      <alignment horizontal="center" vertical="center" wrapText="1"/>
    </xf>
    <xf numFmtId="3" fontId="16" fillId="8" borderId="26" xfId="0" applyNumberFormat="1" applyFont="1" applyFill="1" applyBorder="1" applyAlignment="1">
      <alignment horizontal="center" vertical="center"/>
    </xf>
    <xf numFmtId="3" fontId="16" fillId="8" borderId="27" xfId="0" applyNumberFormat="1" applyFont="1" applyFill="1" applyBorder="1" applyAlignment="1">
      <alignment horizontal="center" vertical="center"/>
    </xf>
    <xf numFmtId="3" fontId="16" fillId="8" borderId="28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 vertical="center"/>
    </xf>
    <xf numFmtId="3" fontId="16" fillId="8" borderId="45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6" fillId="8" borderId="10" xfId="0" applyNumberFormat="1" applyFont="1" applyFill="1" applyBorder="1" applyAlignment="1">
      <alignment horizontal="center" vertical="center"/>
    </xf>
    <xf numFmtId="3" fontId="16" fillId="8" borderId="13" xfId="0" applyNumberFormat="1" applyFont="1" applyFill="1" applyBorder="1" applyAlignment="1">
      <alignment horizontal="center" vertical="center"/>
    </xf>
    <xf numFmtId="3" fontId="15" fillId="9" borderId="7" xfId="0" applyNumberFormat="1" applyFont="1" applyFill="1" applyBorder="1" applyAlignment="1">
      <alignment horizontal="center" vertical="center" wrapText="1"/>
    </xf>
    <xf numFmtId="165" fontId="15" fillId="0" borderId="58" xfId="0" applyNumberFormat="1" applyFont="1" applyBorder="1" applyAlignment="1">
      <alignment horizontal="center" vertical="center"/>
    </xf>
    <xf numFmtId="165" fontId="15" fillId="0" borderId="60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 vertical="center"/>
    </xf>
    <xf numFmtId="165" fontId="15" fillId="0" borderId="56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/>
    </xf>
    <xf numFmtId="165" fontId="14" fillId="0" borderId="60" xfId="0" applyNumberFormat="1" applyFont="1" applyBorder="1" applyAlignment="1">
      <alignment horizontal="center" vertical="center"/>
    </xf>
    <xf numFmtId="165" fontId="15" fillId="0" borderId="66" xfId="0" applyNumberFormat="1" applyFont="1" applyBorder="1" applyAlignment="1">
      <alignment horizontal="center" vertical="center"/>
    </xf>
    <xf numFmtId="165" fontId="15" fillId="0" borderId="37" xfId="0" applyNumberFormat="1" applyFont="1" applyBorder="1" applyAlignment="1">
      <alignment horizontal="center" vertical="center"/>
    </xf>
    <xf numFmtId="165" fontId="16" fillId="8" borderId="55" xfId="0" applyNumberFormat="1" applyFont="1" applyFill="1" applyBorder="1" applyAlignment="1">
      <alignment horizontal="center"/>
    </xf>
    <xf numFmtId="165" fontId="16" fillId="8" borderId="40" xfId="0" applyNumberFormat="1" applyFont="1" applyFill="1" applyBorder="1" applyAlignment="1">
      <alignment horizontal="center"/>
    </xf>
    <xf numFmtId="165" fontId="15" fillId="9" borderId="57" xfId="0" applyNumberFormat="1" applyFont="1" applyFill="1" applyBorder="1" applyAlignment="1">
      <alignment horizontal="center" vertical="center" wrapText="1"/>
    </xf>
    <xf numFmtId="165" fontId="15" fillId="9" borderId="7" xfId="0" applyNumberFormat="1" applyFont="1" applyFill="1" applyBorder="1" applyAlignment="1">
      <alignment horizontal="center" vertical="center" wrapText="1"/>
    </xf>
    <xf numFmtId="165" fontId="15" fillId="0" borderId="33" xfId="0" applyNumberFormat="1" applyFont="1" applyBorder="1" applyAlignment="1">
      <alignment horizontal="center" vertical="center"/>
    </xf>
    <xf numFmtId="165" fontId="16" fillId="8" borderId="23" xfId="0" applyNumberFormat="1" applyFont="1" applyFill="1" applyBorder="1" applyAlignment="1">
      <alignment horizontal="center"/>
    </xf>
    <xf numFmtId="165" fontId="16" fillId="8" borderId="25" xfId="0" applyNumberFormat="1" applyFont="1" applyFill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6" fillId="8" borderId="10" xfId="0" applyNumberFormat="1" applyFont="1" applyFill="1" applyBorder="1" applyAlignment="1">
      <alignment horizontal="center"/>
    </xf>
    <xf numFmtId="165" fontId="15" fillId="9" borderId="6" xfId="0" applyNumberFormat="1" applyFont="1" applyFill="1" applyBorder="1" applyAlignment="1">
      <alignment horizontal="center" vertical="center" wrapText="1"/>
    </xf>
    <xf numFmtId="3" fontId="16" fillId="8" borderId="40" xfId="0" applyNumberFormat="1" applyFont="1" applyFill="1" applyBorder="1" applyAlignment="1">
      <alignment horizontal="center"/>
    </xf>
    <xf numFmtId="3" fontId="16" fillId="8" borderId="25" xfId="0" applyNumberFormat="1" applyFont="1" applyFill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6" fillId="8" borderId="59" xfId="0" applyNumberFormat="1" applyFont="1" applyFill="1" applyBorder="1" applyAlignment="1">
      <alignment horizontal="center"/>
    </xf>
    <xf numFmtId="165" fontId="15" fillId="0" borderId="10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6" fillId="8" borderId="63" xfId="0" applyNumberFormat="1" applyFont="1" applyFill="1" applyBorder="1" applyAlignment="1">
      <alignment horizontal="center"/>
    </xf>
    <xf numFmtId="165" fontId="15" fillId="9" borderId="33" xfId="0" applyNumberFormat="1" applyFont="1" applyFill="1" applyBorder="1" applyAlignment="1">
      <alignment horizontal="center" vertical="center" wrapText="1"/>
    </xf>
    <xf numFmtId="165" fontId="15" fillId="9" borderId="60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2" borderId="33" xfId="0" applyNumberFormat="1" applyFill="1" applyBorder="1" applyAlignment="1">
      <alignment horizontal="center" vertical="center" wrapText="1"/>
    </xf>
    <xf numFmtId="165" fontId="0" fillId="2" borderId="60" xfId="0" applyNumberForma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/>
    </xf>
    <xf numFmtId="0" fontId="18" fillId="12" borderId="18" xfId="4" applyFont="1" applyFill="1" applyBorder="1" applyAlignment="1">
      <alignment horizontal="center"/>
    </xf>
    <xf numFmtId="49" fontId="0" fillId="0" borderId="18" xfId="0" applyNumberFormat="1" applyBorder="1"/>
    <xf numFmtId="0" fontId="18" fillId="12" borderId="31" xfId="4" applyFont="1" applyFill="1" applyBorder="1" applyAlignment="1">
      <alignment horizontal="center"/>
    </xf>
    <xf numFmtId="0" fontId="8" fillId="0" borderId="18" xfId="4" applyBorder="1"/>
    <xf numFmtId="164" fontId="3" fillId="3" borderId="32" xfId="1" applyNumberFormat="1" applyFont="1" applyFill="1" applyBorder="1" applyAlignment="1"/>
    <xf numFmtId="3" fontId="14" fillId="0" borderId="9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 readingOrder="1"/>
    </xf>
    <xf numFmtId="3" fontId="15" fillId="0" borderId="9" xfId="0" applyNumberFormat="1" applyFont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 wrapText="1"/>
    </xf>
    <xf numFmtId="3" fontId="15" fillId="0" borderId="68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3" fontId="16" fillId="8" borderId="15" xfId="0" applyNumberFormat="1" applyFont="1" applyFill="1" applyBorder="1" applyAlignment="1">
      <alignment horizontal="center" vertical="center"/>
    </xf>
    <xf numFmtId="164" fontId="3" fillId="5" borderId="59" xfId="1" applyNumberFormat="1" applyFont="1" applyFill="1" applyBorder="1" applyAlignment="1"/>
    <xf numFmtId="3" fontId="14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wrapText="1" readingOrder="1"/>
    </xf>
    <xf numFmtId="3" fontId="16" fillId="8" borderId="69" xfId="0" applyNumberFormat="1" applyFont="1" applyFill="1" applyBorder="1" applyAlignment="1">
      <alignment horizontal="center" vertical="center"/>
    </xf>
    <xf numFmtId="3" fontId="15" fillId="9" borderId="43" xfId="0" applyNumberFormat="1" applyFont="1" applyFill="1" applyBorder="1" applyAlignment="1">
      <alignment horizontal="center" vertical="center" wrapText="1"/>
    </xf>
    <xf numFmtId="3" fontId="16" fillId="8" borderId="32" xfId="0" applyNumberFormat="1" applyFont="1" applyFill="1" applyBorder="1" applyAlignment="1">
      <alignment horizontal="center" vertical="center"/>
    </xf>
    <xf numFmtId="3" fontId="15" fillId="0" borderId="70" xfId="0" applyNumberFormat="1" applyFont="1" applyBorder="1" applyAlignment="1">
      <alignment horizontal="center" vertical="center"/>
    </xf>
    <xf numFmtId="0" fontId="0" fillId="4" borderId="31" xfId="0" applyFill="1" applyBorder="1" applyAlignment="1">
      <alignment horizontal="left" vertical="center" wrapText="1"/>
    </xf>
    <xf numFmtId="3" fontId="15" fillId="0" borderId="16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0" fontId="3" fillId="3" borderId="6" xfId="0" applyFont="1" applyFill="1" applyBorder="1"/>
    <xf numFmtId="0" fontId="3" fillId="3" borderId="8" xfId="0" applyFont="1" applyFill="1" applyBorder="1"/>
    <xf numFmtId="3" fontId="16" fillId="8" borderId="6" xfId="0" applyNumberFormat="1" applyFont="1" applyFill="1" applyBorder="1" applyAlignment="1">
      <alignment horizontal="center" vertical="center"/>
    </xf>
    <xf numFmtId="3" fontId="16" fillId="8" borderId="8" xfId="0" applyNumberFormat="1" applyFont="1" applyFill="1" applyBorder="1" applyAlignment="1">
      <alignment horizontal="center" vertical="center"/>
    </xf>
    <xf numFmtId="3" fontId="16" fillId="8" borderId="9" xfId="0" applyNumberFormat="1" applyFont="1" applyFill="1" applyBorder="1" applyAlignment="1">
      <alignment horizontal="center" vertical="center"/>
    </xf>
    <xf numFmtId="165" fontId="3" fillId="3" borderId="36" xfId="1" applyNumberFormat="1" applyFont="1" applyFill="1" applyBorder="1" applyAlignment="1">
      <alignment horizontal="center"/>
    </xf>
    <xf numFmtId="165" fontId="3" fillId="3" borderId="40" xfId="1" applyNumberFormat="1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9" borderId="60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63" xfId="1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/>
    </xf>
    <xf numFmtId="0" fontId="20" fillId="0" borderId="0" xfId="0" applyFont="1"/>
    <xf numFmtId="3" fontId="3" fillId="3" borderId="13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37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9" fontId="7" fillId="2" borderId="43" xfId="2" applyFont="1" applyFill="1" applyBorder="1" applyAlignment="1">
      <alignment horizontal="center" vertical="center" wrapText="1"/>
    </xf>
    <xf numFmtId="9" fontId="7" fillId="2" borderId="12" xfId="2" applyFont="1" applyFill="1" applyBorder="1" applyAlignment="1">
      <alignment horizontal="center" vertical="center" wrapText="1"/>
    </xf>
    <xf numFmtId="9" fontId="16" fillId="8" borderId="22" xfId="2" applyFont="1" applyFill="1" applyBorder="1" applyAlignment="1">
      <alignment vertical="center"/>
    </xf>
    <xf numFmtId="9" fontId="15" fillId="10" borderId="50" xfId="2" applyFont="1" applyFill="1" applyBorder="1" applyAlignment="1">
      <alignment horizontal="center" vertical="center"/>
    </xf>
    <xf numFmtId="9" fontId="15" fillId="10" borderId="18" xfId="2" applyFont="1" applyFill="1" applyBorder="1" applyAlignment="1">
      <alignment horizontal="center" vertical="center"/>
    </xf>
    <xf numFmtId="9" fontId="15" fillId="0" borderId="50" xfId="2" applyFont="1" applyBorder="1" applyAlignment="1">
      <alignment horizontal="center" vertical="center"/>
    </xf>
    <xf numFmtId="9" fontId="15" fillId="0" borderId="18" xfId="2" applyFont="1" applyBorder="1" applyAlignment="1">
      <alignment horizontal="center" vertical="center"/>
    </xf>
    <xf numFmtId="9" fontId="15" fillId="0" borderId="22" xfId="2" applyFont="1" applyBorder="1" applyAlignment="1">
      <alignment horizontal="center" vertical="center"/>
    </xf>
    <xf numFmtId="9" fontId="16" fillId="8" borderId="39" xfId="2" applyFont="1" applyFill="1" applyBorder="1" applyAlignment="1">
      <alignment horizontal="center" vertical="center"/>
    </xf>
    <xf numFmtId="9" fontId="15" fillId="9" borderId="8" xfId="2" applyFont="1" applyFill="1" applyBorder="1" applyAlignment="1">
      <alignment horizontal="center" vertical="center" wrapText="1"/>
    </xf>
    <xf numFmtId="9" fontId="16" fillId="8" borderId="18" xfId="2" applyFont="1" applyFill="1" applyBorder="1" applyAlignment="1">
      <alignment horizontal="center" vertical="center"/>
    </xf>
    <xf numFmtId="9" fontId="15" fillId="0" borderId="8" xfId="2" applyFont="1" applyBorder="1" applyAlignment="1">
      <alignment horizontal="center" vertical="center"/>
    </xf>
    <xf numFmtId="9" fontId="15" fillId="0" borderId="13" xfId="2" applyFont="1" applyBorder="1" applyAlignment="1">
      <alignment horizontal="center" vertical="center"/>
    </xf>
    <xf numFmtId="9" fontId="15" fillId="9" borderId="50" xfId="2" applyFont="1" applyFill="1" applyBorder="1" applyAlignment="1">
      <alignment horizontal="center" vertical="center" wrapText="1"/>
    </xf>
    <xf numFmtId="9" fontId="15" fillId="10" borderId="8" xfId="2" applyFont="1" applyFill="1" applyBorder="1" applyAlignment="1">
      <alignment horizontal="center" vertical="center"/>
    </xf>
    <xf numFmtId="9" fontId="15" fillId="10" borderId="24" xfId="2" applyFont="1" applyFill="1" applyBorder="1" applyAlignment="1">
      <alignment horizontal="center" vertical="center"/>
    </xf>
    <xf numFmtId="9" fontId="15" fillId="10" borderId="39" xfId="2" applyFont="1" applyFill="1" applyBorder="1" applyAlignment="1">
      <alignment horizontal="center" vertical="center"/>
    </xf>
    <xf numFmtId="9" fontId="15" fillId="0" borderId="17" xfId="2" applyFont="1" applyFill="1" applyBorder="1" applyAlignment="1">
      <alignment horizontal="center" vertical="center"/>
    </xf>
    <xf numFmtId="9" fontId="16" fillId="8" borderId="8" xfId="2" applyFont="1" applyFill="1" applyBorder="1" applyAlignment="1">
      <alignment horizontal="center" vertical="center"/>
    </xf>
    <xf numFmtId="9" fontId="16" fillId="8" borderId="13" xfId="2" applyFont="1" applyFill="1" applyBorder="1" applyAlignment="1">
      <alignment horizontal="center" vertical="center"/>
    </xf>
    <xf numFmtId="9" fontId="3" fillId="5" borderId="39" xfId="2" applyFont="1" applyFill="1" applyBorder="1" applyAlignment="1"/>
    <xf numFmtId="9" fontId="3" fillId="3" borderId="13" xfId="2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65" fontId="15" fillId="0" borderId="36" xfId="0" applyNumberFormat="1" applyFont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/>
    </xf>
    <xf numFmtId="3" fontId="15" fillId="0" borderId="40" xfId="0" applyNumberFormat="1" applyFont="1" applyBorder="1" applyAlignment="1">
      <alignment horizontal="center" vertical="center"/>
    </xf>
    <xf numFmtId="9" fontId="5" fillId="0" borderId="0" xfId="2" applyFont="1"/>
    <xf numFmtId="0" fontId="0" fillId="0" borderId="56" xfId="0" applyBorder="1" applyAlignment="1">
      <alignment horizontal="left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0" fillId="4" borderId="58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2" borderId="44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3" fontId="6" fillId="2" borderId="42" xfId="0" applyNumberFormat="1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45" xfId="1" applyNumberFormat="1" applyFont="1" applyFill="1" applyBorder="1" applyAlignment="1">
      <alignment horizontal="center" vertical="center" wrapText="1"/>
    </xf>
    <xf numFmtId="3" fontId="7" fillId="2" borderId="44" xfId="1" applyNumberFormat="1" applyFont="1" applyFill="1" applyBorder="1" applyAlignment="1">
      <alignment horizontal="center" vertical="center" wrapText="1"/>
    </xf>
    <xf numFmtId="164" fontId="7" fillId="6" borderId="55" xfId="1" applyNumberFormat="1" applyFont="1" applyFill="1" applyBorder="1" applyAlignment="1">
      <alignment horizontal="center" vertical="center" wrapText="1"/>
    </xf>
    <xf numFmtId="164" fontId="7" fillId="6" borderId="59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/>
    </xf>
    <xf numFmtId="0" fontId="6" fillId="2" borderId="58" xfId="0" applyFont="1" applyFill="1" applyBorder="1" applyAlignment="1">
      <alignment horizontal="center" vertical="center" wrapText="1"/>
    </xf>
    <xf numFmtId="164" fontId="7" fillId="2" borderId="55" xfId="1" applyNumberFormat="1" applyFont="1" applyFill="1" applyBorder="1" applyAlignment="1">
      <alignment horizontal="center" vertical="center" wrapText="1"/>
    </xf>
    <xf numFmtId="164" fontId="7" fillId="2" borderId="59" xfId="1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- Style1 2 6" xfId="6" xr:uid="{00000000-0005-0000-0000-000003000000}"/>
    <cellStyle name="Normal 10 2" xfId="3" xr:uid="{00000000-0005-0000-0000-000004000000}"/>
    <cellStyle name="Normal 2" xfId="5" xr:uid="{00000000-0005-0000-0000-000005000000}"/>
    <cellStyle name="Normal_Lookup Sheet" xfId="4" xr:uid="{00000000-0005-0000-0000-000006000000}"/>
    <cellStyle name="Percent" xfId="2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  <pageSetUpPr fitToPage="1"/>
  </sheetPr>
  <dimension ref="A1:K42"/>
  <sheetViews>
    <sheetView tabSelected="1" zoomScaleNormal="100" zoomScalePageLayoutView="75" workbookViewId="0">
      <pane ySplit="6" topLeftCell="A7" activePane="bottomLeft" state="frozen"/>
      <selection activeCell="I12" sqref="I12"/>
      <selection pane="bottomLeft" activeCell="O19" sqref="O19"/>
    </sheetView>
  </sheetViews>
  <sheetFormatPr defaultColWidth="9.26953125" defaultRowHeight="14.5" x14ac:dyDescent="0.35"/>
  <cols>
    <col min="1" max="1" width="2.7265625" customWidth="1"/>
    <col min="2" max="2" width="22.1796875" customWidth="1"/>
    <col min="3" max="3" width="37.26953125" customWidth="1"/>
    <col min="4" max="5" width="13.54296875" customWidth="1"/>
    <col min="6" max="8" width="14.54296875" style="2" customWidth="1"/>
    <col min="9" max="9" width="14.54296875" style="3" customWidth="1"/>
    <col min="10" max="10" width="14.54296875" customWidth="1"/>
    <col min="11" max="11" width="15.26953125" customWidth="1"/>
    <col min="12" max="12" width="1.7265625" customWidth="1"/>
  </cols>
  <sheetData>
    <row r="1" spans="1:11" ht="23.5" x14ac:dyDescent="0.55000000000000004">
      <c r="A1" s="1" t="s">
        <v>15</v>
      </c>
      <c r="F1"/>
      <c r="G1"/>
      <c r="H1"/>
      <c r="I1"/>
    </row>
    <row r="2" spans="1:11" ht="15.5" x14ac:dyDescent="0.35">
      <c r="B2" s="118" t="s">
        <v>16</v>
      </c>
      <c r="F2"/>
      <c r="G2"/>
      <c r="H2"/>
      <c r="I2"/>
    </row>
    <row r="3" spans="1:11" ht="19" thickBot="1" x14ac:dyDescent="0.5">
      <c r="A3" s="4"/>
      <c r="B3" s="4" t="e">
        <f>#REF!</f>
        <v>#REF!</v>
      </c>
      <c r="C3" s="4"/>
      <c r="D3" s="4"/>
      <c r="E3" s="4"/>
      <c r="F3" s="4"/>
      <c r="G3" s="297"/>
      <c r="H3" s="4"/>
      <c r="I3" s="4"/>
      <c r="J3" s="4"/>
    </row>
    <row r="4" spans="1:11" ht="15" thickBot="1" x14ac:dyDescent="0.4">
      <c r="A4" t="s">
        <v>17</v>
      </c>
      <c r="B4" s="23"/>
      <c r="C4" s="23"/>
      <c r="D4" s="307" t="s">
        <v>47</v>
      </c>
      <c r="E4" s="307"/>
      <c r="F4" s="307"/>
      <c r="G4" s="307"/>
      <c r="H4" s="307"/>
      <c r="I4" s="307"/>
      <c r="J4" s="307"/>
      <c r="K4" s="307"/>
    </row>
    <row r="5" spans="1:11" ht="21" customHeight="1" x14ac:dyDescent="0.35">
      <c r="B5" s="25"/>
      <c r="C5" s="25"/>
      <c r="D5" s="21" t="s">
        <v>48</v>
      </c>
      <c r="E5" s="21" t="s">
        <v>49</v>
      </c>
      <c r="F5" s="5" t="s">
        <v>50</v>
      </c>
      <c r="G5" s="265" t="s">
        <v>51</v>
      </c>
      <c r="H5" s="97" t="s">
        <v>52</v>
      </c>
      <c r="I5" s="14" t="s">
        <v>53</v>
      </c>
      <c r="J5" s="33" t="s">
        <v>54</v>
      </c>
      <c r="K5" s="33" t="s">
        <v>55</v>
      </c>
    </row>
    <row r="6" spans="1:11" ht="36.5" thickBot="1" x14ac:dyDescent="0.4">
      <c r="B6" s="24"/>
      <c r="C6" s="68"/>
      <c r="D6" s="22" t="s">
        <v>56</v>
      </c>
      <c r="E6" s="22" t="s">
        <v>57</v>
      </c>
      <c r="F6" s="12" t="s">
        <v>58</v>
      </c>
      <c r="G6" s="266" t="s">
        <v>59</v>
      </c>
      <c r="H6" s="98" t="s">
        <v>60</v>
      </c>
      <c r="I6" s="85" t="s">
        <v>61</v>
      </c>
      <c r="J6" s="85" t="s">
        <v>62</v>
      </c>
      <c r="K6" s="85" t="s">
        <v>63</v>
      </c>
    </row>
    <row r="7" spans="1:11" ht="15" thickBot="1" x14ac:dyDescent="0.4">
      <c r="B7" s="72" t="s">
        <v>23</v>
      </c>
      <c r="C7" s="73" t="s">
        <v>24</v>
      </c>
      <c r="D7" s="74"/>
      <c r="E7" s="75"/>
      <c r="F7" s="75"/>
      <c r="G7" s="267"/>
      <c r="H7" s="99"/>
      <c r="I7" s="76"/>
      <c r="J7" s="8"/>
      <c r="K7" s="224"/>
    </row>
    <row r="8" spans="1:11" x14ac:dyDescent="0.35">
      <c r="B8" s="303" t="s">
        <v>25</v>
      </c>
      <c r="C8" s="36" t="s">
        <v>4</v>
      </c>
      <c r="D8" s="102">
        <v>6994.3053699999964</v>
      </c>
      <c r="E8" s="137"/>
      <c r="F8" s="138">
        <v>16846.176789999987</v>
      </c>
      <c r="G8" s="268"/>
      <c r="H8" s="142">
        <f>SUM(F8/(1-(1.43/100)))</f>
        <v>17090.571969158958</v>
      </c>
      <c r="I8" s="159"/>
      <c r="J8" s="234">
        <v>135670.83107999989</v>
      </c>
      <c r="K8" s="225">
        <v>325793.64307999983</v>
      </c>
    </row>
    <row r="9" spans="1:11" x14ac:dyDescent="0.35">
      <c r="B9" s="304"/>
      <c r="C9" s="39" t="s">
        <v>5</v>
      </c>
      <c r="D9" s="104">
        <v>125.49186999999964</v>
      </c>
      <c r="E9" s="139"/>
      <c r="F9" s="140">
        <v>439.73307999999849</v>
      </c>
      <c r="G9" s="269"/>
      <c r="H9" s="142">
        <f t="shared" ref="H9:H16" si="0">SUM(F9/(1-(1.43/100)))</f>
        <v>446.1124885867896</v>
      </c>
      <c r="I9" s="140"/>
      <c r="J9" s="175">
        <v>1470.8905700000068</v>
      </c>
      <c r="K9" s="160">
        <v>5158.9638800000157</v>
      </c>
    </row>
    <row r="10" spans="1:11" ht="18" customHeight="1" x14ac:dyDescent="0.35">
      <c r="B10" s="304"/>
      <c r="C10" s="39" t="s">
        <v>26</v>
      </c>
      <c r="D10" s="104">
        <v>1552.8530000000128</v>
      </c>
      <c r="E10" s="139"/>
      <c r="F10" s="140">
        <v>20373.042999999587</v>
      </c>
      <c r="G10" s="269"/>
      <c r="H10" s="142">
        <f t="shared" si="0"/>
        <v>20668.604037739256</v>
      </c>
      <c r="I10" s="140"/>
      <c r="J10" s="175">
        <v>11935.720999999954</v>
      </c>
      <c r="K10" s="160">
        <v>153662.38900000599</v>
      </c>
    </row>
    <row r="11" spans="1:11" ht="15" thickBot="1" x14ac:dyDescent="0.4">
      <c r="B11" s="304"/>
      <c r="C11" s="39" t="s">
        <v>27</v>
      </c>
      <c r="D11" s="104">
        <v>0</v>
      </c>
      <c r="E11" s="139"/>
      <c r="F11" s="140">
        <v>0</v>
      </c>
      <c r="G11" s="269"/>
      <c r="H11" s="142">
        <f t="shared" si="0"/>
        <v>0</v>
      </c>
      <c r="I11" s="140"/>
      <c r="J11" s="175">
        <v>0</v>
      </c>
      <c r="K11" s="160">
        <v>0</v>
      </c>
    </row>
    <row r="12" spans="1:11" ht="15" thickBot="1" x14ac:dyDescent="0.4">
      <c r="B12" s="304"/>
      <c r="C12" s="65" t="s">
        <v>28</v>
      </c>
      <c r="D12" s="141">
        <f>SUM(D8:D11)</f>
        <v>8672.6502400000099</v>
      </c>
      <c r="E12" s="140">
        <v>127567.120826574</v>
      </c>
      <c r="F12" s="141">
        <f>SUM(F8:F11)</f>
        <v>37658.952869999572</v>
      </c>
      <c r="G12" s="270">
        <f>F12/E12</f>
        <v>0.2952089270807991</v>
      </c>
      <c r="H12" s="141">
        <f>SUM(H8:H11)</f>
        <v>38205.288495485001</v>
      </c>
      <c r="I12" s="141" t="s">
        <v>0</v>
      </c>
      <c r="J12" s="141">
        <f t="shared" ref="J12:K12" si="1">SUM(J8:J11)</f>
        <v>149077.44264999987</v>
      </c>
      <c r="K12" s="226">
        <f t="shared" si="1"/>
        <v>484614.99596000579</v>
      </c>
    </row>
    <row r="13" spans="1:11" x14ac:dyDescent="0.35">
      <c r="B13" s="303" t="s">
        <v>29</v>
      </c>
      <c r="C13" s="36" t="s">
        <v>30</v>
      </c>
      <c r="D13" s="102">
        <v>273.55940999999996</v>
      </c>
      <c r="E13" s="138">
        <v>6598.1072081697621</v>
      </c>
      <c r="F13" s="142">
        <v>788.58286999999996</v>
      </c>
      <c r="G13" s="270">
        <f>IFERROR(F13/E13, "N/A")</f>
        <v>0.11951652877412758</v>
      </c>
      <c r="H13" s="142">
        <f t="shared" si="0"/>
        <v>800.02320178553305</v>
      </c>
      <c r="I13" s="138"/>
      <c r="J13" s="235">
        <v>5860.7093000000004</v>
      </c>
      <c r="K13" s="227">
        <v>16592.630100000002</v>
      </c>
    </row>
    <row r="14" spans="1:11" x14ac:dyDescent="0.35">
      <c r="B14" s="304"/>
      <c r="C14" s="34" t="s">
        <v>6</v>
      </c>
      <c r="D14" s="104">
        <v>703.67992999999922</v>
      </c>
      <c r="E14" s="140">
        <v>4664.4421621602423</v>
      </c>
      <c r="F14" s="140">
        <v>1414.9088199999985</v>
      </c>
      <c r="G14" s="271">
        <f t="shared" ref="G14:G17" si="2">IFERROR(F14/E14, "N/A")</f>
        <v>0.30333934280036434</v>
      </c>
      <c r="H14" s="140">
        <f t="shared" si="0"/>
        <v>1435.4355483412787</v>
      </c>
      <c r="I14" s="140"/>
      <c r="J14" s="175">
        <v>7089.3797000000141</v>
      </c>
      <c r="K14" s="160">
        <v>14235.487750000024</v>
      </c>
    </row>
    <row r="15" spans="1:11" ht="15" thickBot="1" x14ac:dyDescent="0.4">
      <c r="B15" s="304"/>
      <c r="C15" s="35" t="s">
        <v>7</v>
      </c>
      <c r="D15" s="104">
        <v>874.74535000000003</v>
      </c>
      <c r="E15" s="140">
        <v>8219.433724583514</v>
      </c>
      <c r="F15" s="140">
        <v>1682.3285799999999</v>
      </c>
      <c r="G15" s="271">
        <f t="shared" si="2"/>
        <v>0.20467694446739335</v>
      </c>
      <c r="H15" s="162">
        <f t="shared" si="0"/>
        <v>1706.7348889114332</v>
      </c>
      <c r="I15" s="140"/>
      <c r="J15" s="175">
        <v>20189.587350000009</v>
      </c>
      <c r="K15" s="160">
        <v>39061.024500000014</v>
      </c>
    </row>
    <row r="16" spans="1:11" ht="21" customHeight="1" thickBot="1" x14ac:dyDescent="0.4">
      <c r="B16" s="32" t="s">
        <v>8</v>
      </c>
      <c r="C16" s="32" t="s">
        <v>8</v>
      </c>
      <c r="D16" s="327">
        <v>36258.300000000003</v>
      </c>
      <c r="E16" s="145">
        <v>56015.223043217826</v>
      </c>
      <c r="F16" s="145">
        <v>74613.899999999994</v>
      </c>
      <c r="G16" s="272">
        <f t="shared" si="2"/>
        <v>1.3320289725961207</v>
      </c>
      <c r="H16" s="163">
        <f t="shared" si="0"/>
        <v>75696.357918230686</v>
      </c>
      <c r="I16" s="145"/>
      <c r="J16" s="144">
        <v>36258.300000000003</v>
      </c>
      <c r="K16" s="164">
        <v>74613.899999999994</v>
      </c>
    </row>
    <row r="17" spans="2:11" ht="15" thickBot="1" x14ac:dyDescent="0.4">
      <c r="B17" s="40" t="s">
        <v>31</v>
      </c>
      <c r="C17" s="43"/>
      <c r="D17" s="165">
        <f>SUM(D12:D16)</f>
        <v>46782.93493000001</v>
      </c>
      <c r="E17" s="166">
        <f t="shared" ref="E17:K17" si="3">SUM(E12:E16)</f>
        <v>203064.32696470531</v>
      </c>
      <c r="F17" s="165">
        <f>SUM(F12:F16)</f>
        <v>116158.67313999956</v>
      </c>
      <c r="G17" s="273">
        <f t="shared" si="2"/>
        <v>0.57202894706458784</v>
      </c>
      <c r="H17" s="165">
        <f t="shared" si="3"/>
        <v>117843.84005275393</v>
      </c>
      <c r="I17" s="166" t="s">
        <v>0</v>
      </c>
      <c r="J17" s="236">
        <f t="shared" si="3"/>
        <v>218475.41899999988</v>
      </c>
      <c r="K17" s="167">
        <f t="shared" si="3"/>
        <v>629118.03831000591</v>
      </c>
    </row>
    <row r="18" spans="2:11" ht="15" thickBot="1" x14ac:dyDescent="0.4">
      <c r="B18" s="16"/>
      <c r="C18" s="45"/>
      <c r="D18" s="111"/>
      <c r="E18" s="146"/>
      <c r="F18" s="168"/>
      <c r="G18" s="274"/>
      <c r="H18" s="168"/>
      <c r="I18" s="146"/>
      <c r="J18" s="237"/>
      <c r="K18" s="169"/>
    </row>
    <row r="19" spans="2:11" ht="15" thickBot="1" x14ac:dyDescent="0.4">
      <c r="B19" s="44" t="s">
        <v>32</v>
      </c>
      <c r="C19" s="41" t="s">
        <v>33</v>
      </c>
      <c r="D19" s="170"/>
      <c r="E19" s="147"/>
      <c r="F19" s="171"/>
      <c r="G19" s="275"/>
      <c r="H19" s="147"/>
      <c r="I19" s="147"/>
      <c r="J19" s="238"/>
      <c r="K19" s="172"/>
    </row>
    <row r="20" spans="2:11" ht="15" customHeight="1" thickBot="1" x14ac:dyDescent="0.4">
      <c r="B20" s="37" t="s">
        <v>9</v>
      </c>
      <c r="C20" s="46" t="s">
        <v>34</v>
      </c>
      <c r="D20" s="102">
        <v>803.94268</v>
      </c>
      <c r="E20" s="138">
        <v>6213.9865905229599</v>
      </c>
      <c r="F20" s="145">
        <v>11175.09245</v>
      </c>
      <c r="G20" s="270">
        <f t="shared" ref="G20:G24" si="4">IFERROR(F20/E20, "N/A")</f>
        <v>1.7983773037172777</v>
      </c>
      <c r="H20" s="138">
        <f t="shared" ref="H20:H23" si="5">SUM(F20/(1-(1.43/100)))</f>
        <v>11337.214619052449</v>
      </c>
      <c r="I20" s="138"/>
      <c r="J20" s="239">
        <v>12268.8652</v>
      </c>
      <c r="K20" s="173">
        <v>179350.86300000001</v>
      </c>
    </row>
    <row r="21" spans="2:11" ht="16.5" x14ac:dyDescent="0.35">
      <c r="B21" s="305" t="s">
        <v>11</v>
      </c>
      <c r="C21" s="36" t="s">
        <v>64</v>
      </c>
      <c r="D21" s="174">
        <v>48.369510000000005</v>
      </c>
      <c r="E21" s="148">
        <v>28041.263991320167</v>
      </c>
      <c r="F21" s="148">
        <v>12888.590889999999</v>
      </c>
      <c r="G21" s="276">
        <f t="shared" si="4"/>
        <v>0.45962945514829523</v>
      </c>
      <c r="H21" s="148">
        <f t="shared" si="5"/>
        <v>13075.57156335599</v>
      </c>
      <c r="I21" s="148"/>
      <c r="J21" s="148">
        <v>967.39020000000005</v>
      </c>
      <c r="K21" s="228">
        <v>138253.73579999999</v>
      </c>
    </row>
    <row r="22" spans="2:11" x14ac:dyDescent="0.35">
      <c r="B22" s="306"/>
      <c r="C22" s="35" t="s">
        <v>13</v>
      </c>
      <c r="D22" s="175">
        <v>0</v>
      </c>
      <c r="E22" s="140">
        <v>725.49195090676471</v>
      </c>
      <c r="F22" s="140">
        <v>0</v>
      </c>
      <c r="G22" s="271">
        <f t="shared" si="4"/>
        <v>0</v>
      </c>
      <c r="H22" s="140">
        <f t="shared" si="5"/>
        <v>0</v>
      </c>
      <c r="I22" s="140"/>
      <c r="J22" s="140">
        <v>0</v>
      </c>
      <c r="K22" s="160">
        <v>0</v>
      </c>
    </row>
    <row r="23" spans="2:11" ht="15" thickBot="1" x14ac:dyDescent="0.4">
      <c r="B23" s="306"/>
      <c r="C23" s="60" t="s">
        <v>14</v>
      </c>
      <c r="D23" s="176">
        <v>0</v>
      </c>
      <c r="E23" s="141">
        <v>4391.802779750431</v>
      </c>
      <c r="F23" s="141">
        <v>0</v>
      </c>
      <c r="G23" s="277">
        <f t="shared" si="4"/>
        <v>0</v>
      </c>
      <c r="H23" s="141">
        <f t="shared" si="5"/>
        <v>0</v>
      </c>
      <c r="I23" s="141"/>
      <c r="J23" s="141">
        <v>0</v>
      </c>
      <c r="K23" s="226">
        <v>0</v>
      </c>
    </row>
    <row r="24" spans="2:11" s="11" customFormat="1" ht="21" customHeight="1" thickBot="1" x14ac:dyDescent="0.4">
      <c r="B24" s="10" t="s">
        <v>35</v>
      </c>
      <c r="C24" s="31"/>
      <c r="D24" s="177">
        <f>SUM(D20:D23)</f>
        <v>852.31218999999999</v>
      </c>
      <c r="E24" s="166">
        <f t="shared" ref="E24:F24" si="6">SUM(E20:E23)</f>
        <v>39372.545312500319</v>
      </c>
      <c r="F24" s="177">
        <f t="shared" si="6"/>
        <v>24063.68334</v>
      </c>
      <c r="G24" s="273">
        <f t="shared" si="4"/>
        <v>0.61117926588200699</v>
      </c>
      <c r="H24" s="178">
        <f>SUM(H20:H23)</f>
        <v>24412.786182408439</v>
      </c>
      <c r="I24" s="166" t="s">
        <v>0</v>
      </c>
      <c r="J24" s="236">
        <f t="shared" ref="J24:K24" si="7">SUM(J20:J23)</f>
        <v>13236.2554</v>
      </c>
      <c r="K24" s="167">
        <f t="shared" si="7"/>
        <v>317604.59880000004</v>
      </c>
    </row>
    <row r="25" spans="2:11" ht="15" thickBot="1" x14ac:dyDescent="0.4">
      <c r="B25" s="47"/>
      <c r="C25" s="45"/>
      <c r="D25" s="150"/>
      <c r="E25" s="151"/>
      <c r="F25" s="151"/>
      <c r="G25" s="278"/>
      <c r="H25" s="151"/>
      <c r="I25" s="151"/>
      <c r="J25" s="151"/>
      <c r="K25" s="229"/>
    </row>
    <row r="26" spans="2:11" x14ac:dyDescent="0.35">
      <c r="B26" s="300" t="s">
        <v>36</v>
      </c>
      <c r="C26" s="69" t="s">
        <v>37</v>
      </c>
      <c r="D26" s="136">
        <v>2050.8000000000002</v>
      </c>
      <c r="E26" s="152"/>
      <c r="F26" s="148">
        <v>5430.56801</v>
      </c>
      <c r="G26" s="279"/>
      <c r="H26" s="148">
        <f t="shared" ref="H26:H29" si="8">SUM(F26/(1-(1.43/100)))</f>
        <v>5509.3517398802878</v>
      </c>
      <c r="I26" s="148"/>
      <c r="J26" s="148">
        <v>34863.600000000006</v>
      </c>
      <c r="K26" s="228">
        <v>92319.656170000002</v>
      </c>
    </row>
    <row r="27" spans="2:11" ht="18" customHeight="1" x14ac:dyDescent="0.35">
      <c r="B27" s="301"/>
      <c r="C27" s="69" t="s">
        <v>10</v>
      </c>
      <c r="D27" s="179">
        <v>0</v>
      </c>
      <c r="E27" s="153"/>
      <c r="F27" s="142">
        <v>555.93351999999982</v>
      </c>
      <c r="G27" s="280"/>
      <c r="H27" s="142">
        <f t="shared" si="8"/>
        <v>563.9987014304553</v>
      </c>
      <c r="I27" s="142"/>
      <c r="J27" s="142">
        <v>0</v>
      </c>
      <c r="K27" s="230">
        <v>5559.3351999999923</v>
      </c>
    </row>
    <row r="28" spans="2:11" x14ac:dyDescent="0.35">
      <c r="B28" s="301"/>
      <c r="C28" s="69" t="s">
        <v>38</v>
      </c>
      <c r="D28" s="113">
        <v>484.3010700000001</v>
      </c>
      <c r="E28" s="139"/>
      <c r="F28" s="140">
        <v>1070.70877</v>
      </c>
      <c r="G28" s="269"/>
      <c r="H28" s="140">
        <f t="shared" si="8"/>
        <v>1086.2420310439281</v>
      </c>
      <c r="I28" s="140"/>
      <c r="J28" s="140">
        <v>8502.4327499999999</v>
      </c>
      <c r="K28" s="160">
        <v>20230.586749999999</v>
      </c>
    </row>
    <row r="29" spans="2:11" ht="15" thickBot="1" x14ac:dyDescent="0.4">
      <c r="B29" s="301"/>
      <c r="C29" s="69" t="s">
        <v>14</v>
      </c>
      <c r="D29" s="156">
        <v>0</v>
      </c>
      <c r="E29" s="154"/>
      <c r="F29" s="155">
        <v>0</v>
      </c>
      <c r="G29" s="281"/>
      <c r="H29" s="155">
        <f t="shared" si="8"/>
        <v>0</v>
      </c>
      <c r="I29" s="155"/>
      <c r="J29" s="155">
        <v>0</v>
      </c>
      <c r="K29" s="231">
        <v>0</v>
      </c>
    </row>
    <row r="30" spans="2:11" ht="18" customHeight="1" thickBot="1" x14ac:dyDescent="0.4">
      <c r="B30" s="301"/>
      <c r="C30" s="240" t="s">
        <v>39</v>
      </c>
      <c r="D30" s="241">
        <f>SUM(D26:D29)</f>
        <v>2535.1010700000002</v>
      </c>
      <c r="E30" s="159">
        <v>6205.548950535449</v>
      </c>
      <c r="F30" s="159">
        <f>SUM(F26:F29)</f>
        <v>7057.2102999999997</v>
      </c>
      <c r="G30" s="282">
        <f>IFERROR(F30/E30, "N/A")</f>
        <v>1.1372419033760204</v>
      </c>
      <c r="H30" s="159">
        <f>SUM(H26:H29)</f>
        <v>7159.5924723546714</v>
      </c>
      <c r="I30" s="159" t="s">
        <v>0</v>
      </c>
      <c r="J30" s="159">
        <f t="shared" ref="J30:K30" si="9">SUM(J26:J29)</f>
        <v>43366.032750000006</v>
      </c>
      <c r="K30" s="242">
        <f t="shared" si="9"/>
        <v>118109.57811999999</v>
      </c>
    </row>
    <row r="31" spans="2:11" x14ac:dyDescent="0.35">
      <c r="B31" s="243" t="s">
        <v>40</v>
      </c>
      <c r="C31" s="244"/>
      <c r="D31" s="245"/>
      <c r="E31" s="246"/>
      <c r="F31" s="246"/>
      <c r="G31" s="283"/>
      <c r="H31" s="246"/>
      <c r="I31" s="246"/>
      <c r="J31" s="246"/>
      <c r="K31" s="247"/>
    </row>
    <row r="32" spans="2:11" x14ac:dyDescent="0.35">
      <c r="B32" s="9" t="s">
        <v>41</v>
      </c>
      <c r="C32" s="13"/>
      <c r="D32" s="113"/>
      <c r="E32" s="140"/>
      <c r="F32" s="140"/>
      <c r="G32" s="271"/>
      <c r="H32" s="140"/>
      <c r="I32" s="140"/>
      <c r="J32" s="140"/>
      <c r="K32" s="160"/>
    </row>
    <row r="33" spans="2:11" ht="15" thickBot="1" x14ac:dyDescent="0.4">
      <c r="B33" s="10" t="s">
        <v>42</v>
      </c>
      <c r="C33" s="15"/>
      <c r="D33" s="180"/>
      <c r="E33" s="181"/>
      <c r="F33" s="181"/>
      <c r="G33" s="284"/>
      <c r="H33" s="181"/>
      <c r="I33" s="181"/>
      <c r="J33" s="181"/>
      <c r="K33" s="232"/>
    </row>
    <row r="34" spans="2:11" ht="12" customHeight="1" x14ac:dyDescent="0.35">
      <c r="B34" s="16"/>
      <c r="C34" s="17"/>
      <c r="D34" s="93"/>
      <c r="E34" s="146"/>
      <c r="F34" s="146"/>
      <c r="G34" s="274"/>
      <c r="H34" s="146"/>
      <c r="I34" s="146"/>
      <c r="J34" s="146"/>
      <c r="K34" s="169"/>
    </row>
    <row r="35" spans="2:11" ht="21" customHeight="1" thickBot="1" x14ac:dyDescent="0.4">
      <c r="B35" s="18" t="s">
        <v>43</v>
      </c>
      <c r="C35" s="19"/>
      <c r="D35" s="27"/>
      <c r="E35" s="28"/>
      <c r="F35" s="28"/>
      <c r="G35" s="285"/>
      <c r="H35" s="100"/>
      <c r="I35" s="30"/>
      <c r="J35" s="28"/>
      <c r="K35" s="233"/>
    </row>
    <row r="36" spans="2:11" ht="15" thickBot="1" x14ac:dyDescent="0.4">
      <c r="B36" s="10" t="s">
        <v>44</v>
      </c>
      <c r="C36" s="15"/>
      <c r="D36" s="261">
        <f>SUM(D17,D24,D30)</f>
        <v>50170.348190000004</v>
      </c>
      <c r="E36" s="262">
        <f t="shared" ref="E36:F36" si="10">SUM(E17,E24,E30)</f>
        <v>248642.42122774108</v>
      </c>
      <c r="F36" s="261">
        <f t="shared" si="10"/>
        <v>147279.56677999956</v>
      </c>
      <c r="G36" s="286">
        <f>IFERROR(F36/E36, "N/A")</f>
        <v>0.59233483189540126</v>
      </c>
      <c r="H36" s="261">
        <f>SUM(H17,H24,H30)</f>
        <v>149416.21870751705</v>
      </c>
      <c r="I36" s="261" t="s">
        <v>0</v>
      </c>
      <c r="J36" s="263">
        <f t="shared" ref="J36:K36" si="11">SUM(J17,J24,J30)</f>
        <v>275077.70714999986</v>
      </c>
      <c r="K36" s="264">
        <f t="shared" si="11"/>
        <v>1064832.215230006</v>
      </c>
    </row>
    <row r="37" spans="2:11" ht="16.5" x14ac:dyDescent="0.35">
      <c r="B37" s="64" t="s">
        <v>45</v>
      </c>
    </row>
    <row r="38" spans="2:11" ht="16.5" x14ac:dyDescent="0.35">
      <c r="B38" s="84" t="s">
        <v>65</v>
      </c>
    </row>
    <row r="39" spans="2:11" ht="16.5" x14ac:dyDescent="0.35">
      <c r="B39" s="20" t="s">
        <v>66</v>
      </c>
    </row>
    <row r="40" spans="2:11" x14ac:dyDescent="0.35">
      <c r="B40" t="s">
        <v>67</v>
      </c>
    </row>
    <row r="41" spans="2:11" ht="16.5" x14ac:dyDescent="0.35">
      <c r="B41" s="260" t="s">
        <v>68</v>
      </c>
    </row>
    <row r="42" spans="2:11" x14ac:dyDescent="0.35">
      <c r="B42" t="s">
        <v>46</v>
      </c>
    </row>
  </sheetData>
  <mergeCells count="5">
    <mergeCell ref="D4:K4"/>
    <mergeCell ref="B8:B12"/>
    <mergeCell ref="B13:B15"/>
    <mergeCell ref="B21:B23"/>
    <mergeCell ref="B26:B30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  <pageSetUpPr fitToPage="1"/>
  </sheetPr>
  <dimension ref="A1:I27"/>
  <sheetViews>
    <sheetView zoomScaleNormal="100" zoomScaleSheetLayoutView="100" workbookViewId="0">
      <pane ySplit="7" topLeftCell="A8" activePane="bottomLeft" state="frozen"/>
      <selection activeCell="I12" sqref="I12"/>
      <selection pane="bottomLeft" activeCell="N24" sqref="N24"/>
    </sheetView>
  </sheetViews>
  <sheetFormatPr defaultColWidth="9.26953125" defaultRowHeight="14.5" x14ac:dyDescent="0.35"/>
  <cols>
    <col min="1" max="1" width="2.7265625" customWidth="1"/>
    <col min="2" max="2" width="22.81640625" customWidth="1"/>
    <col min="3" max="3" width="39.1796875" customWidth="1"/>
    <col min="4" max="8" width="13.54296875" customWidth="1"/>
    <col min="9" max="9" width="14.54296875" customWidth="1"/>
    <col min="10" max="10" width="1.7265625" customWidth="1"/>
  </cols>
  <sheetData>
    <row r="1" spans="1:9" ht="23.5" x14ac:dyDescent="0.55000000000000004">
      <c r="A1" s="1" t="s">
        <v>15</v>
      </c>
    </row>
    <row r="2" spans="1:9" ht="15.5" x14ac:dyDescent="0.35">
      <c r="B2" s="118" t="s">
        <v>69</v>
      </c>
    </row>
    <row r="3" spans="1:9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</row>
    <row r="4" spans="1:9" ht="52.5" customHeight="1" thickBot="1" x14ac:dyDescent="0.4">
      <c r="A4" t="s">
        <v>17</v>
      </c>
      <c r="B4" s="23"/>
      <c r="C4" s="23"/>
      <c r="D4" s="310" t="s">
        <v>3</v>
      </c>
      <c r="E4" s="310"/>
      <c r="F4" s="311" t="s">
        <v>70</v>
      </c>
      <c r="G4" s="312"/>
      <c r="H4" s="313" t="s">
        <v>47</v>
      </c>
      <c r="I4" s="314"/>
    </row>
    <row r="5" spans="1:9" ht="21" customHeight="1" thickBot="1" x14ac:dyDescent="0.4">
      <c r="B5" s="25"/>
      <c r="C5" s="25"/>
      <c r="D5" s="86" t="s">
        <v>18</v>
      </c>
      <c r="E5" s="87" t="s">
        <v>19</v>
      </c>
      <c r="F5" s="56" t="s">
        <v>20</v>
      </c>
      <c r="G5" s="57" t="s">
        <v>71</v>
      </c>
      <c r="H5" s="50" t="s">
        <v>21</v>
      </c>
      <c r="I5" s="51" t="s">
        <v>22</v>
      </c>
    </row>
    <row r="6" spans="1:9" ht="32.15" customHeight="1" thickBot="1" x14ac:dyDescent="0.4">
      <c r="B6" s="24"/>
      <c r="C6" s="24"/>
      <c r="D6" s="315" t="s">
        <v>72</v>
      </c>
      <c r="E6" s="316"/>
      <c r="F6" s="317" t="s">
        <v>73</v>
      </c>
      <c r="G6" s="318"/>
      <c r="H6" s="319" t="s">
        <v>74</v>
      </c>
      <c r="I6" s="320"/>
    </row>
    <row r="7" spans="1:9" ht="29.5" thickBot="1" x14ac:dyDescent="0.4">
      <c r="B7" s="38" t="s">
        <v>23</v>
      </c>
      <c r="C7" s="41" t="s">
        <v>75</v>
      </c>
      <c r="D7" s="88" t="s">
        <v>76</v>
      </c>
      <c r="E7" s="89" t="s">
        <v>77</v>
      </c>
      <c r="F7" s="77" t="s">
        <v>76</v>
      </c>
      <c r="G7" s="78" t="s">
        <v>77</v>
      </c>
      <c r="H7" s="157" t="s">
        <v>76</v>
      </c>
      <c r="I7" s="158" t="s">
        <v>77</v>
      </c>
    </row>
    <row r="8" spans="1:9" ht="18" customHeight="1" x14ac:dyDescent="0.35">
      <c r="B8" s="303" t="s">
        <v>78</v>
      </c>
      <c r="C8" s="36" t="s">
        <v>4</v>
      </c>
      <c r="D8" s="102">
        <v>43</v>
      </c>
      <c r="E8" s="103">
        <v>1129</v>
      </c>
      <c r="F8" s="183">
        <v>234.196</v>
      </c>
      <c r="G8" s="184">
        <v>3914.6599099999994</v>
      </c>
      <c r="H8" s="102">
        <v>583.25647000000004</v>
      </c>
      <c r="I8" s="112">
        <v>16262.920319999987</v>
      </c>
    </row>
    <row r="9" spans="1:9" ht="18" customHeight="1" x14ac:dyDescent="0.35">
      <c r="B9" s="304"/>
      <c r="C9" s="39" t="s">
        <v>5</v>
      </c>
      <c r="D9" s="104" t="s">
        <v>0</v>
      </c>
      <c r="E9" s="105">
        <v>1043</v>
      </c>
      <c r="F9" s="185" t="s">
        <v>0</v>
      </c>
      <c r="G9" s="186">
        <v>145.93164000000002</v>
      </c>
      <c r="H9" s="113" t="s">
        <v>0</v>
      </c>
      <c r="I9" s="106">
        <v>439.73307999999849</v>
      </c>
    </row>
    <row r="10" spans="1:9" ht="18" customHeight="1" x14ac:dyDescent="0.35">
      <c r="B10" s="304"/>
      <c r="C10" s="42" t="s">
        <v>26</v>
      </c>
      <c r="D10" s="104" t="s">
        <v>0</v>
      </c>
      <c r="E10" s="105">
        <v>5126</v>
      </c>
      <c r="F10" s="104" t="s">
        <v>0</v>
      </c>
      <c r="G10" s="187">
        <v>1832.4598499999881</v>
      </c>
      <c r="H10" s="104" t="s">
        <v>0</v>
      </c>
      <c r="I10" s="106">
        <v>20373.042999999587</v>
      </c>
    </row>
    <row r="11" spans="1:9" ht="18" customHeight="1" x14ac:dyDescent="0.35">
      <c r="B11" s="304"/>
      <c r="C11" s="42" t="s">
        <v>79</v>
      </c>
      <c r="D11" s="104" t="s">
        <v>0</v>
      </c>
      <c r="E11" s="105">
        <v>0</v>
      </c>
      <c r="F11" s="104" t="s">
        <v>0</v>
      </c>
      <c r="G11" s="187">
        <v>0</v>
      </c>
      <c r="H11" s="104" t="s">
        <v>0</v>
      </c>
      <c r="I11" s="106">
        <v>0</v>
      </c>
    </row>
    <row r="12" spans="1:9" ht="18" customHeight="1" thickBot="1" x14ac:dyDescent="0.4">
      <c r="B12" s="298"/>
      <c r="C12" s="101" t="s">
        <v>28</v>
      </c>
      <c r="D12" s="107">
        <f>SUM(D8:D11)</f>
        <v>43</v>
      </c>
      <c r="E12" s="108">
        <f t="shared" ref="E12:H12" si="0">SUM(E8:E11)</f>
        <v>7298</v>
      </c>
      <c r="F12" s="188">
        <f t="shared" si="0"/>
        <v>234.196</v>
      </c>
      <c r="G12" s="189">
        <f t="shared" si="0"/>
        <v>5893.0513999999876</v>
      </c>
      <c r="H12" s="143">
        <f t="shared" si="0"/>
        <v>583.25647000000004</v>
      </c>
      <c r="I12" s="161">
        <f>SUM(I8:I11)</f>
        <v>37075.696399999571</v>
      </c>
    </row>
    <row r="13" spans="1:9" ht="18" customHeight="1" x14ac:dyDescent="0.35">
      <c r="B13" s="303" t="s">
        <v>29</v>
      </c>
      <c r="C13" s="36" t="s">
        <v>80</v>
      </c>
      <c r="D13" s="102">
        <v>0</v>
      </c>
      <c r="E13" s="103">
        <v>28</v>
      </c>
      <c r="F13" s="183">
        <v>0</v>
      </c>
      <c r="G13" s="190">
        <v>741.2369799999999</v>
      </c>
      <c r="H13" s="102">
        <v>0</v>
      </c>
      <c r="I13" s="112">
        <v>788.58286999999996</v>
      </c>
    </row>
    <row r="14" spans="1:9" ht="18" customHeight="1" x14ac:dyDescent="0.35">
      <c r="B14" s="304"/>
      <c r="C14" s="34" t="s">
        <v>6</v>
      </c>
      <c r="D14" s="104" t="s">
        <v>0</v>
      </c>
      <c r="E14" s="105">
        <v>349</v>
      </c>
      <c r="F14" s="104" t="s">
        <v>0</v>
      </c>
      <c r="G14" s="187">
        <v>111.90614999999977</v>
      </c>
      <c r="H14" s="104" t="s">
        <v>0</v>
      </c>
      <c r="I14" s="106">
        <v>1414.9088199999985</v>
      </c>
    </row>
    <row r="15" spans="1:9" ht="15" thickBot="1" x14ac:dyDescent="0.4">
      <c r="B15" s="304"/>
      <c r="C15" s="35" t="s">
        <v>7</v>
      </c>
      <c r="D15" s="109">
        <v>158</v>
      </c>
      <c r="E15" s="110">
        <v>0</v>
      </c>
      <c r="F15" s="191">
        <v>802.80461999999977</v>
      </c>
      <c r="G15" s="192">
        <v>0</v>
      </c>
      <c r="H15" s="109">
        <v>1682.3285799999999</v>
      </c>
      <c r="I15" s="161">
        <v>0</v>
      </c>
    </row>
    <row r="16" spans="1:9" ht="20.149999999999999" customHeight="1" x14ac:dyDescent="0.35">
      <c r="B16" s="46" t="s">
        <v>8</v>
      </c>
      <c r="C16" s="46" t="s">
        <v>8</v>
      </c>
      <c r="D16" s="102" t="s">
        <v>0</v>
      </c>
      <c r="E16" s="103">
        <v>159670</v>
      </c>
      <c r="F16" s="183" t="s">
        <v>0</v>
      </c>
      <c r="G16" s="184">
        <v>682.68949999999995</v>
      </c>
      <c r="H16" s="102" t="s">
        <v>0</v>
      </c>
      <c r="I16" s="112">
        <v>74613.899999999994</v>
      </c>
    </row>
    <row r="17" spans="2:9" ht="15" thickBot="1" x14ac:dyDescent="0.4">
      <c r="B17" s="40" t="s">
        <v>31</v>
      </c>
      <c r="C17" s="43"/>
      <c r="D17" s="90">
        <f>SUM(D12:D16)</f>
        <v>201</v>
      </c>
      <c r="E17" s="91">
        <f t="shared" ref="E17:I17" si="1">SUM(E12:E16)</f>
        <v>167345</v>
      </c>
      <c r="F17" s="193">
        <f t="shared" si="1"/>
        <v>1037.0006199999998</v>
      </c>
      <c r="G17" s="194">
        <f t="shared" si="1"/>
        <v>7428.8840299999865</v>
      </c>
      <c r="H17" s="90">
        <f t="shared" si="1"/>
        <v>2265.5850499999997</v>
      </c>
      <c r="I17" s="204">
        <f t="shared" si="1"/>
        <v>113893.08808999957</v>
      </c>
    </row>
    <row r="18" spans="2:9" ht="15" thickBot="1" x14ac:dyDescent="0.4">
      <c r="B18" s="16"/>
      <c r="C18" s="45"/>
      <c r="D18" s="111"/>
      <c r="E18" s="94"/>
      <c r="F18" s="195"/>
      <c r="G18" s="196"/>
      <c r="H18" s="111"/>
      <c r="I18" s="169"/>
    </row>
    <row r="19" spans="2:9" ht="18" customHeight="1" x14ac:dyDescent="0.35">
      <c r="B19" s="308" t="s">
        <v>2</v>
      </c>
      <c r="C19" s="71" t="s">
        <v>37</v>
      </c>
      <c r="D19" s="104" t="s">
        <v>0</v>
      </c>
      <c r="E19" s="112">
        <v>762</v>
      </c>
      <c r="F19" s="197" t="s">
        <v>0</v>
      </c>
      <c r="G19" s="184">
        <v>953.21999999999991</v>
      </c>
      <c r="H19" s="104" t="s">
        <v>0</v>
      </c>
      <c r="I19" s="112">
        <v>5430.56801</v>
      </c>
    </row>
    <row r="20" spans="2:9" x14ac:dyDescent="0.35">
      <c r="B20" s="309"/>
      <c r="C20" s="70" t="s">
        <v>81</v>
      </c>
      <c r="D20" s="104" t="s">
        <v>0</v>
      </c>
      <c r="E20" s="106">
        <v>85</v>
      </c>
      <c r="F20" s="185" t="s">
        <v>0</v>
      </c>
      <c r="G20" s="187">
        <v>11.21657999999997</v>
      </c>
      <c r="H20" s="104" t="s">
        <v>0</v>
      </c>
      <c r="I20" s="106">
        <v>555.93351999999982</v>
      </c>
    </row>
    <row r="21" spans="2:9" x14ac:dyDescent="0.35">
      <c r="B21" s="7" t="s">
        <v>82</v>
      </c>
      <c r="C21" s="48"/>
      <c r="D21" s="114" t="s">
        <v>0</v>
      </c>
      <c r="E21" s="115">
        <f t="shared" ref="E21" si="2">SUM(E19:E20)</f>
        <v>847</v>
      </c>
      <c r="F21" s="198" t="s">
        <v>0</v>
      </c>
      <c r="G21" s="199">
        <f t="shared" ref="G21:I21" si="3">SUM(G19:G20)</f>
        <v>964.43657999999994</v>
      </c>
      <c r="H21" s="114" t="s">
        <v>0</v>
      </c>
      <c r="I21" s="205">
        <f t="shared" si="3"/>
        <v>5986.5015299999995</v>
      </c>
    </row>
    <row r="22" spans="2:9" x14ac:dyDescent="0.35">
      <c r="B22" s="9" t="s">
        <v>41</v>
      </c>
      <c r="C22" s="13"/>
      <c r="D22" s="116"/>
      <c r="E22" s="117"/>
      <c r="F22" s="200"/>
      <c r="G22" s="201"/>
      <c r="H22" s="116"/>
      <c r="I22" s="206"/>
    </row>
    <row r="23" spans="2:9" ht="15" thickBot="1" x14ac:dyDescent="0.4">
      <c r="B23" s="10" t="s">
        <v>42</v>
      </c>
      <c r="C23" s="15"/>
      <c r="D23" s="92">
        <v>0</v>
      </c>
      <c r="E23" s="92">
        <v>0</v>
      </c>
      <c r="F23" s="202">
        <v>0</v>
      </c>
      <c r="G23" s="202">
        <v>0</v>
      </c>
      <c r="H23" s="92">
        <v>0</v>
      </c>
      <c r="I23" s="92">
        <v>0</v>
      </c>
    </row>
    <row r="24" spans="2:9" ht="12" customHeight="1" x14ac:dyDescent="0.35">
      <c r="B24" s="16"/>
      <c r="C24" s="17"/>
      <c r="D24" s="93"/>
      <c r="E24" s="94"/>
      <c r="F24" s="203"/>
      <c r="G24" s="196"/>
      <c r="H24" s="93"/>
      <c r="I24" s="182"/>
    </row>
    <row r="25" spans="2:9" ht="18" customHeight="1" thickBot="1" x14ac:dyDescent="0.4">
      <c r="B25" s="10" t="s">
        <v>44</v>
      </c>
      <c r="C25" s="15"/>
      <c r="D25" s="92">
        <f>SUM(D17,D21,D23)</f>
        <v>201</v>
      </c>
      <c r="E25" s="92">
        <f t="shared" ref="E25:I25" si="4">SUM(E17,E21,E23)</f>
        <v>168192</v>
      </c>
      <c r="F25" s="202">
        <f t="shared" si="4"/>
        <v>1037.0006199999998</v>
      </c>
      <c r="G25" s="194">
        <f t="shared" si="4"/>
        <v>8393.3206099999861</v>
      </c>
      <c r="H25" s="92">
        <f t="shared" si="4"/>
        <v>2265.5850499999997</v>
      </c>
      <c r="I25" s="207">
        <f t="shared" si="4"/>
        <v>119879.58961999956</v>
      </c>
    </row>
    <row r="26" spans="2:9" ht="18.75" customHeight="1" thickBot="1" x14ac:dyDescent="0.4">
      <c r="B26" s="18" t="s">
        <v>43</v>
      </c>
      <c r="C26" s="19"/>
      <c r="D26" s="95"/>
      <c r="E26" s="96"/>
      <c r="F26" s="80"/>
      <c r="G26" s="81"/>
      <c r="H26" s="79"/>
      <c r="I26" s="82"/>
    </row>
    <row r="27" spans="2:9" x14ac:dyDescent="0.35">
      <c r="B27" s="20" t="s">
        <v>83</v>
      </c>
      <c r="C27" s="11"/>
      <c r="D27" s="11"/>
      <c r="E27" s="11"/>
      <c r="F27" s="11"/>
      <c r="G27" s="11"/>
      <c r="H27" s="11"/>
      <c r="I27" s="11"/>
    </row>
  </sheetData>
  <mergeCells count="9">
    <mergeCell ref="B13:B15"/>
    <mergeCell ref="B19:B20"/>
    <mergeCell ref="D4:E4"/>
    <mergeCell ref="F4:G4"/>
    <mergeCell ref="H4:I4"/>
    <mergeCell ref="D6:E6"/>
    <mergeCell ref="F6:G6"/>
    <mergeCell ref="H6:I6"/>
    <mergeCell ref="B8:B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  <pageSetUpPr fitToPage="1"/>
  </sheetPr>
  <dimension ref="A1:I21"/>
  <sheetViews>
    <sheetView zoomScaleNormal="100" zoomScaleSheetLayoutView="100" workbookViewId="0">
      <pane ySplit="7" topLeftCell="A8" activePane="bottomLeft" state="frozen"/>
      <selection activeCell="I12" sqref="I12"/>
      <selection pane="bottomLeft" activeCell="G29" sqref="G29"/>
    </sheetView>
  </sheetViews>
  <sheetFormatPr defaultColWidth="9.26953125" defaultRowHeight="14.5" x14ac:dyDescent="0.35"/>
  <cols>
    <col min="1" max="1" width="2.7265625" customWidth="1"/>
    <col min="2" max="2" width="22.1796875" customWidth="1"/>
    <col min="3" max="3" width="35" customWidth="1"/>
    <col min="4" max="8" width="13.54296875" customWidth="1"/>
    <col min="9" max="9" width="14.54296875" customWidth="1"/>
    <col min="10" max="10" width="1.7265625" customWidth="1"/>
  </cols>
  <sheetData>
    <row r="1" spans="1:9" ht="23.5" x14ac:dyDescent="0.55000000000000004">
      <c r="A1" s="1" t="s">
        <v>15</v>
      </c>
    </row>
    <row r="2" spans="1:9" ht="15.5" x14ac:dyDescent="0.35">
      <c r="B2" s="118" t="s">
        <v>84</v>
      </c>
    </row>
    <row r="3" spans="1:9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</row>
    <row r="4" spans="1:9" ht="32.15" customHeight="1" thickBot="1" x14ac:dyDescent="0.4">
      <c r="A4" t="s">
        <v>17</v>
      </c>
      <c r="B4" s="299"/>
      <c r="C4" s="23"/>
      <c r="D4" s="324" t="s">
        <v>3</v>
      </c>
      <c r="E4" s="302"/>
      <c r="F4" s="311" t="s">
        <v>70</v>
      </c>
      <c r="G4" s="312"/>
      <c r="H4" s="313" t="s">
        <v>47</v>
      </c>
      <c r="I4" s="314"/>
    </row>
    <row r="5" spans="1:9" ht="21" customHeight="1" thickBot="1" x14ac:dyDescent="0.4">
      <c r="B5" s="58"/>
      <c r="C5" s="25"/>
      <c r="D5" s="49" t="s">
        <v>18</v>
      </c>
      <c r="E5" s="51" t="s">
        <v>19</v>
      </c>
      <c r="F5" s="56" t="s">
        <v>20</v>
      </c>
      <c r="G5" s="57" t="s">
        <v>71</v>
      </c>
      <c r="H5" s="50" t="s">
        <v>21</v>
      </c>
      <c r="I5" s="51" t="s">
        <v>22</v>
      </c>
    </row>
    <row r="6" spans="1:9" ht="32.15" customHeight="1" thickBot="1" x14ac:dyDescent="0.4">
      <c r="B6" s="59"/>
      <c r="C6" s="24"/>
      <c r="D6" s="325" t="s">
        <v>72</v>
      </c>
      <c r="E6" s="326"/>
      <c r="F6" s="317" t="s">
        <v>73</v>
      </c>
      <c r="G6" s="318"/>
      <c r="H6" s="319" t="s">
        <v>74</v>
      </c>
      <c r="I6" s="320"/>
    </row>
    <row r="7" spans="1:9" ht="29.5" thickBot="1" x14ac:dyDescent="0.4">
      <c r="B7" s="287" t="s">
        <v>32</v>
      </c>
      <c r="C7" s="287" t="s">
        <v>33</v>
      </c>
      <c r="D7" s="288" t="s">
        <v>85</v>
      </c>
      <c r="E7" s="289" t="s">
        <v>86</v>
      </c>
      <c r="F7" s="288" t="s">
        <v>85</v>
      </c>
      <c r="G7" s="289" t="s">
        <v>86</v>
      </c>
      <c r="H7" s="288" t="s">
        <v>85</v>
      </c>
      <c r="I7" s="289" t="s">
        <v>86</v>
      </c>
    </row>
    <row r="8" spans="1:9" ht="18" customHeight="1" thickBot="1" x14ac:dyDescent="0.4">
      <c r="B8" s="290" t="s">
        <v>9</v>
      </c>
      <c r="C8" s="290" t="s">
        <v>10</v>
      </c>
      <c r="D8" s="291">
        <v>11</v>
      </c>
      <c r="E8" s="292" t="s">
        <v>0</v>
      </c>
      <c r="F8" s="293">
        <v>3205.4675500000003</v>
      </c>
      <c r="G8" s="294" t="s">
        <v>0</v>
      </c>
      <c r="H8" s="295">
        <v>11175.09245</v>
      </c>
      <c r="I8" s="296" t="s">
        <v>0</v>
      </c>
    </row>
    <row r="9" spans="1:9" ht="18" customHeight="1" x14ac:dyDescent="0.35">
      <c r="B9" s="321" t="s">
        <v>11</v>
      </c>
      <c r="C9" s="36" t="s">
        <v>12</v>
      </c>
      <c r="D9" s="120">
        <v>0</v>
      </c>
      <c r="E9" s="121">
        <v>5</v>
      </c>
      <c r="F9" s="210">
        <v>0</v>
      </c>
      <c r="G9" s="211">
        <v>181.44835</v>
      </c>
      <c r="H9" s="136">
        <v>0</v>
      </c>
      <c r="I9" s="252">
        <v>12888.590889999999</v>
      </c>
    </row>
    <row r="10" spans="1:9" ht="18" customHeight="1" x14ac:dyDescent="0.35">
      <c r="B10" s="306"/>
      <c r="C10" s="35" t="s">
        <v>13</v>
      </c>
      <c r="D10" s="123">
        <v>0</v>
      </c>
      <c r="E10" s="124">
        <v>0</v>
      </c>
      <c r="F10" s="185">
        <v>0</v>
      </c>
      <c r="G10" s="187">
        <v>0</v>
      </c>
      <c r="H10" s="113">
        <v>0</v>
      </c>
      <c r="I10" s="206">
        <v>0</v>
      </c>
    </row>
    <row r="11" spans="1:9" ht="18" customHeight="1" thickBot="1" x14ac:dyDescent="0.4">
      <c r="B11" s="322"/>
      <c r="C11" s="60" t="s">
        <v>14</v>
      </c>
      <c r="D11" s="125">
        <v>0</v>
      </c>
      <c r="E11" s="83">
        <v>0</v>
      </c>
      <c r="F11" s="208">
        <v>0</v>
      </c>
      <c r="G11" s="209">
        <v>0</v>
      </c>
      <c r="H11" s="143">
        <v>0</v>
      </c>
      <c r="I11" s="250">
        <v>0</v>
      </c>
    </row>
    <row r="12" spans="1:9" ht="18" customHeight="1" thickBot="1" x14ac:dyDescent="0.4">
      <c r="B12" s="18" t="s">
        <v>35</v>
      </c>
      <c r="C12" s="52"/>
      <c r="D12" s="126">
        <f>SUM(D8:D11)</f>
        <v>11</v>
      </c>
      <c r="E12" s="126">
        <f t="shared" ref="E12:I12" si="0">SUM(E8:E11)</f>
        <v>5</v>
      </c>
      <c r="F12" s="193">
        <f t="shared" si="0"/>
        <v>3205.4675500000003</v>
      </c>
      <c r="G12" s="212">
        <f t="shared" si="0"/>
        <v>181.44835</v>
      </c>
      <c r="H12" s="149">
        <f t="shared" si="0"/>
        <v>11175.09245</v>
      </c>
      <c r="I12" s="149">
        <f t="shared" si="0"/>
        <v>12888.590889999999</v>
      </c>
    </row>
    <row r="13" spans="1:9" s="11" customFormat="1" ht="21" customHeight="1" thickBot="1" x14ac:dyDescent="0.4">
      <c r="B13" s="47"/>
      <c r="C13" s="54"/>
      <c r="D13" s="127"/>
      <c r="E13" s="128"/>
      <c r="F13" s="213"/>
      <c r="G13" s="214"/>
      <c r="H13" s="150"/>
      <c r="I13" s="251"/>
    </row>
    <row r="14" spans="1:9" x14ac:dyDescent="0.35">
      <c r="B14" s="308" t="s">
        <v>2</v>
      </c>
      <c r="C14" s="66" t="s">
        <v>12</v>
      </c>
      <c r="D14" s="122">
        <v>0</v>
      </c>
      <c r="E14" s="121">
        <v>5</v>
      </c>
      <c r="F14" s="210">
        <v>0</v>
      </c>
      <c r="G14" s="211">
        <v>86.634</v>
      </c>
      <c r="H14" s="136">
        <v>0</v>
      </c>
      <c r="I14" s="252">
        <v>1070.70877</v>
      </c>
    </row>
    <row r="15" spans="1:9" ht="15" thickBot="1" x14ac:dyDescent="0.4">
      <c r="B15" s="323"/>
      <c r="C15" s="67" t="s">
        <v>14</v>
      </c>
      <c r="D15" s="119">
        <v>0</v>
      </c>
      <c r="E15" s="83">
        <v>0</v>
      </c>
      <c r="F15" s="208">
        <v>0</v>
      </c>
      <c r="G15" s="209">
        <v>109.98</v>
      </c>
      <c r="H15" s="143">
        <v>0</v>
      </c>
      <c r="I15" s="161">
        <v>0</v>
      </c>
    </row>
    <row r="16" spans="1:9" ht="15.75" customHeight="1" thickBot="1" x14ac:dyDescent="0.4">
      <c r="B16" s="6" t="s">
        <v>40</v>
      </c>
      <c r="C16" s="61"/>
      <c r="D16" s="129">
        <f>SUM(D14:D15)</f>
        <v>0</v>
      </c>
      <c r="E16" s="129">
        <f t="shared" ref="E16:I16" si="1">SUM(E14:E15)</f>
        <v>5</v>
      </c>
      <c r="F16" s="193">
        <f t="shared" si="1"/>
        <v>0</v>
      </c>
      <c r="G16" s="212">
        <f t="shared" si="1"/>
        <v>196.614</v>
      </c>
      <c r="H16" s="253">
        <f t="shared" si="1"/>
        <v>0</v>
      </c>
      <c r="I16" s="253">
        <f t="shared" si="1"/>
        <v>1070.70877</v>
      </c>
    </row>
    <row r="17" spans="2:9" ht="15" thickBot="1" x14ac:dyDescent="0.4">
      <c r="B17" s="62" t="s">
        <v>41</v>
      </c>
      <c r="C17" s="63"/>
      <c r="D17" s="130"/>
      <c r="E17" s="131"/>
      <c r="F17" s="215"/>
      <c r="G17" s="216"/>
      <c r="H17" s="254"/>
      <c r="I17" s="255"/>
    </row>
    <row r="18" spans="2:9" ht="15" thickBot="1" x14ac:dyDescent="0.4">
      <c r="B18" s="18" t="s">
        <v>42</v>
      </c>
      <c r="C18" s="52"/>
      <c r="D18" s="132">
        <v>0</v>
      </c>
      <c r="E18" s="132">
        <v>0</v>
      </c>
      <c r="F18" s="193">
        <v>0</v>
      </c>
      <c r="G18" s="212">
        <v>0</v>
      </c>
      <c r="H18" s="256">
        <v>0</v>
      </c>
      <c r="I18" s="256">
        <v>0</v>
      </c>
    </row>
    <row r="19" spans="2:9" ht="15" thickBot="1" x14ac:dyDescent="0.4">
      <c r="B19" s="16"/>
      <c r="C19" s="53"/>
      <c r="D19" s="133"/>
      <c r="E19" s="134"/>
      <c r="F19" s="217"/>
      <c r="G19" s="218"/>
      <c r="H19" s="257"/>
      <c r="I19" s="258"/>
    </row>
    <row r="20" spans="2:9" ht="15" thickBot="1" x14ac:dyDescent="0.4">
      <c r="B20" s="10" t="s">
        <v>44</v>
      </c>
      <c r="C20" s="55"/>
      <c r="D20" s="135">
        <f>SUM(D12,D16)</f>
        <v>11</v>
      </c>
      <c r="E20" s="135">
        <f t="shared" ref="E20:I20" si="2">SUM(E12,E16)</f>
        <v>10</v>
      </c>
      <c r="F20" s="219">
        <f t="shared" si="2"/>
        <v>3205.4675500000003</v>
      </c>
      <c r="G20" s="212">
        <f t="shared" si="2"/>
        <v>378.06235000000004</v>
      </c>
      <c r="H20" s="259">
        <f t="shared" si="2"/>
        <v>11175.09245</v>
      </c>
      <c r="I20" s="259">
        <f t="shared" si="2"/>
        <v>13959.299659999999</v>
      </c>
    </row>
    <row r="21" spans="2:9" ht="15" customHeight="1" thickBot="1" x14ac:dyDescent="0.4">
      <c r="B21" s="18" t="s">
        <v>43</v>
      </c>
      <c r="C21" s="26"/>
      <c r="D21" s="27"/>
      <c r="E21" s="29"/>
      <c r="F21" s="248"/>
      <c r="G21" s="249"/>
      <c r="H21" s="27"/>
      <c r="I21" s="29"/>
    </row>
  </sheetData>
  <mergeCells count="8">
    <mergeCell ref="B9:B11"/>
    <mergeCell ref="B14:B15"/>
    <mergeCell ref="D4:E4"/>
    <mergeCell ref="F4:G4"/>
    <mergeCell ref="H4:I4"/>
    <mergeCell ref="D6:E6"/>
    <mergeCell ref="F6:G6"/>
    <mergeCell ref="H6:I6"/>
  </mergeCells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A39"/>
  <sheetViews>
    <sheetView workbookViewId="0">
      <selection activeCell="A22" sqref="A22"/>
    </sheetView>
  </sheetViews>
  <sheetFormatPr defaultRowHeight="14.5" x14ac:dyDescent="0.35"/>
  <cols>
    <col min="1" max="1" width="51.81640625" bestFit="1" customWidth="1"/>
    <col min="3" max="3" width="7.453125" bestFit="1" customWidth="1"/>
  </cols>
  <sheetData>
    <row r="1" spans="1:1" x14ac:dyDescent="0.35">
      <c r="A1" s="220" t="s">
        <v>88</v>
      </c>
    </row>
    <row r="2" spans="1:1" x14ac:dyDescent="0.35">
      <c r="A2" s="13" t="s">
        <v>1</v>
      </c>
    </row>
    <row r="3" spans="1:1" x14ac:dyDescent="0.35">
      <c r="A3" s="13" t="s">
        <v>91</v>
      </c>
    </row>
    <row r="4" spans="1:1" x14ac:dyDescent="0.35">
      <c r="A4" s="13" t="s">
        <v>2</v>
      </c>
    </row>
    <row r="5" spans="1:1" x14ac:dyDescent="0.35">
      <c r="A5" s="13" t="s">
        <v>92</v>
      </c>
    </row>
    <row r="7" spans="1:1" x14ac:dyDescent="0.35">
      <c r="A7" s="220" t="s">
        <v>89</v>
      </c>
    </row>
    <row r="8" spans="1:1" x14ac:dyDescent="0.35">
      <c r="A8" s="13" t="s">
        <v>78</v>
      </c>
    </row>
    <row r="9" spans="1:1" x14ac:dyDescent="0.35">
      <c r="A9" s="13" t="s">
        <v>10</v>
      </c>
    </row>
    <row r="10" spans="1:1" x14ac:dyDescent="0.35">
      <c r="A10" s="13" t="s">
        <v>2</v>
      </c>
    </row>
    <row r="12" spans="1:1" x14ac:dyDescent="0.35">
      <c r="A12" s="220" t="s">
        <v>33</v>
      </c>
    </row>
    <row r="13" spans="1:1" x14ac:dyDescent="0.35">
      <c r="A13" s="13" t="s">
        <v>37</v>
      </c>
    </row>
    <row r="14" spans="1:1" x14ac:dyDescent="0.35">
      <c r="A14" s="13" t="s">
        <v>12</v>
      </c>
    </row>
    <row r="15" spans="1:1" x14ac:dyDescent="0.35">
      <c r="A15" s="13" t="s">
        <v>10</v>
      </c>
    </row>
    <row r="17" spans="1:1" x14ac:dyDescent="0.35">
      <c r="A17" s="220" t="s">
        <v>93</v>
      </c>
    </row>
    <row r="18" spans="1:1" x14ac:dyDescent="0.35">
      <c r="A18" s="221" t="s">
        <v>94</v>
      </c>
    </row>
    <row r="19" spans="1:1" x14ac:dyDescent="0.35">
      <c r="A19" s="221" t="s">
        <v>90</v>
      </c>
    </row>
    <row r="20" spans="1:1" x14ac:dyDescent="0.35">
      <c r="A20" s="221" t="s">
        <v>95</v>
      </c>
    </row>
    <row r="21" spans="1:1" x14ac:dyDescent="0.35">
      <c r="A21" s="221" t="s">
        <v>96</v>
      </c>
    </row>
    <row r="22" spans="1:1" x14ac:dyDescent="0.35">
      <c r="A22" s="221" t="s">
        <v>97</v>
      </c>
    </row>
    <row r="23" spans="1:1" x14ac:dyDescent="0.35">
      <c r="A23" s="221" t="s">
        <v>98</v>
      </c>
    </row>
    <row r="24" spans="1:1" x14ac:dyDescent="0.35">
      <c r="A24" s="221" t="s">
        <v>99</v>
      </c>
    </row>
    <row r="27" spans="1:1" x14ac:dyDescent="0.35">
      <c r="A27" s="222" t="s">
        <v>100</v>
      </c>
    </row>
    <row r="28" spans="1:1" x14ac:dyDescent="0.35">
      <c r="A28" s="223" t="s">
        <v>101</v>
      </c>
    </row>
    <row r="29" spans="1:1" x14ac:dyDescent="0.35">
      <c r="A29" s="223" t="s">
        <v>102</v>
      </c>
    </row>
    <row r="30" spans="1:1" x14ac:dyDescent="0.35">
      <c r="A30" s="223" t="s">
        <v>103</v>
      </c>
    </row>
    <row r="31" spans="1:1" x14ac:dyDescent="0.35">
      <c r="A31" s="223" t="s">
        <v>104</v>
      </c>
    </row>
    <row r="32" spans="1:1" x14ac:dyDescent="0.35">
      <c r="A32" s="223" t="s">
        <v>105</v>
      </c>
    </row>
    <row r="33" spans="1:1" x14ac:dyDescent="0.35">
      <c r="A33" s="223" t="s">
        <v>87</v>
      </c>
    </row>
    <row r="34" spans="1:1" x14ac:dyDescent="0.35">
      <c r="A34" s="223" t="s">
        <v>106</v>
      </c>
    </row>
    <row r="35" spans="1:1" x14ac:dyDescent="0.35">
      <c r="A35" s="223" t="s">
        <v>107</v>
      </c>
    </row>
    <row r="36" spans="1:1" x14ac:dyDescent="0.35">
      <c r="A36" s="223" t="s">
        <v>108</v>
      </c>
    </row>
    <row r="37" spans="1:1" x14ac:dyDescent="0.35">
      <c r="A37" s="223" t="s">
        <v>109</v>
      </c>
    </row>
    <row r="38" spans="1:1" x14ac:dyDescent="0.35">
      <c r="A38" s="223" t="s">
        <v>110</v>
      </c>
    </row>
    <row r="39" spans="1:1" x14ac:dyDescent="0.35">
      <c r="A39" s="223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5E26D29C6A204E8099981F1DB64922" ma:contentTypeVersion="14" ma:contentTypeDescription="Create a new document." ma:contentTypeScope="" ma:versionID="1de2e0e2a259579e9f86285562063010">
  <xsd:schema xmlns:xsd="http://www.w3.org/2001/XMLSchema" xmlns:xs="http://www.w3.org/2001/XMLSchema" xmlns:p="http://schemas.microsoft.com/office/2006/metadata/properties" xmlns:ns2="67f4faaa-98e4-4c64-b600-a96b0554d0cd" xmlns:ns3="1640fdd7-e3e9-4b33-b4ff-9ab203a7e4a5" targetNamespace="http://schemas.microsoft.com/office/2006/metadata/properties" ma:root="true" ma:fieldsID="d32670d9dc35ffd9b0438de0622d96d7" ns2:_="" ns3:_="">
    <xsd:import namespace="67f4faaa-98e4-4c64-b600-a96b0554d0cd"/>
    <xsd:import namespace="1640fdd7-e3e9-4b33-b4ff-9ab203a7e4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4faaa-98e4-4c64-b600-a96b0554d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0fdd7-e3e9-4b33-b4ff-9ab203a7e4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6f28d35-2e07-418d-9d0c-6ac1b28d981c}" ma:internalName="TaxCatchAll" ma:showField="CatchAllData" ma:web="1640fdd7-e3e9-4b33-b4ff-9ab203a7e4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f4faaa-98e4-4c64-b600-a96b0554d0cd">
      <Terms xmlns="http://schemas.microsoft.com/office/infopath/2007/PartnerControls"/>
    </lcf76f155ced4ddcb4097134ff3c332f>
    <TaxCatchAll xmlns="1640fdd7-e3e9-4b33-b4ff-9ab203a7e4a5" xsi:nil="true"/>
  </documentManagement>
</p:properties>
</file>

<file path=customXml/itemProps1.xml><?xml version="1.0" encoding="utf-8"?>
<ds:datastoreItem xmlns:ds="http://schemas.openxmlformats.org/officeDocument/2006/customXml" ds:itemID="{D3C1C89C-762F-44E2-A7B3-C59E51A84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204DE-9D5A-4B07-A59A-46A68C8CD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f4faaa-98e4-4c64-b600-a96b0554d0cd"/>
    <ds:schemaRef ds:uri="1640fdd7-e3e9-4b33-b4ff-9ab203a7e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6747A1-12BF-4046-909E-B94B95B669EF}">
  <ds:schemaRefs>
    <ds:schemaRef ds:uri="http://schemas.microsoft.com/office/2006/metadata/properties"/>
    <ds:schemaRef ds:uri="http://schemas.microsoft.com/office/infopath/2007/PartnerControls"/>
    <ds:schemaRef ds:uri="67f4faaa-98e4-4c64-b600-a96b0554d0cd"/>
    <ds:schemaRef ds:uri="1640fdd7-e3e9-4b33-b4ff-9ab203a7e4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 Qtr NG Master</vt:lpstr>
      <vt:lpstr> Qtr LMI</vt:lpstr>
      <vt:lpstr>Qtr Business Class</vt:lpstr>
      <vt:lpstr>Lookup_Sheet</vt:lpstr>
      <vt:lpstr>' Qtr LMI'!Print_Area</vt:lpstr>
      <vt:lpstr>' Qtr NG Master'!Print_Area</vt:lpstr>
      <vt:lpstr>'Qtr Business Class'!Print_Area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Klink, Troy J</dc:creator>
  <cp:keywords/>
  <dc:description/>
  <cp:lastModifiedBy>Trautman, Alexis [BPU]</cp:lastModifiedBy>
  <cp:revision/>
  <dcterms:created xsi:type="dcterms:W3CDTF">2021-03-17T19:24:16Z</dcterms:created>
  <dcterms:modified xsi:type="dcterms:W3CDTF">2024-06-25T17:20:33Z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0x010100165E26D29C6A204E8099981F1DB64922</vt:lpwstr>
  </property>
  <property fmtid="{D5CDD505-2E9C-101B-9397-08002B2CF9AE}" pid="3" name="MediaServiceImageTags">
    <vt:lpwstr/>
  </property>
</Properties>
</file>