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4/Q3 2024/Final Version/"/>
    </mc:Choice>
  </mc:AlternateContent>
  <xr:revisionPtr revIDLastSave="12" documentId="8_{4E8232DB-7D26-4010-823F-4C62F94995A6}" xr6:coauthVersionLast="47" xr6:coauthVersionMax="47" xr10:uidLastSave="{9B848715-F34C-408D-9F42-F8D19C5845B9}"/>
  <bookViews>
    <workbookView xWindow="-110" yWindow="-110" windowWidth="19420" windowHeight="10420" tabRatio="881" firstSheet="2" activeTab="2" xr2:uid="{00000000-000D-0000-FFFF-FFFF00000000}"/>
  </bookViews>
  <sheets>
    <sheet name="Table 8" sheetId="44" state="hidden" r:id="rId1"/>
    <sheet name="Ap A - Participant Def" sheetId="45" state="hidden" r:id="rId2"/>
    <sheet name="Qtr NG Master" sheetId="54" r:id="rId3"/>
    <sheet name="Qtr NG LMI" sheetId="55" r:id="rId4"/>
    <sheet name="Qtr NG Business Class " sheetId="56" r:id="rId5"/>
    <sheet name="AP F - Secondary Metrics" sheetId="46" state="hidden" r:id="rId6"/>
    <sheet name="AP G - Transfer" sheetId="47" state="hidden" r:id="rId7"/>
    <sheet name="AP H - CostTest" sheetId="50" state="hidden" r:id="rId8"/>
    <sheet name="AP I - Program Changes" sheetId="49" state="hidden" r:id="rId9"/>
  </sheets>
  <definedNames>
    <definedName name="_xlnm.Print_Area" localSheetId="5">'AP F - Secondary Metrics'!$B$1:$Q$32</definedName>
    <definedName name="_xlnm.Print_Area" localSheetId="6">'AP G - Transfer'!$A$1:$E$18</definedName>
    <definedName name="_xlnm.Print_Area" localSheetId="7">'AP H - CostTest'!$A$1:$H$64</definedName>
    <definedName name="_xlnm.Print_Area" localSheetId="0">'Table 8'!$A$1:$O$14</definedName>
    <definedName name="wrn.CFC._.QUARTER." localSheetId="7" hidden="1">{"CFC COMPARISON",#N/A,FALSE,"CFCCOMP";"CREDIT LETTER",#N/A,FALSE,"CFCCOMP";"DEBT OBLIGATION",#N/A,FALSE,"CFCCOMP";"OFFICERS CERTIFICATE",#N/A,FALSE,"CFCCOMP"}</definedName>
    <definedName name="wrn.CFC._.QUARTER." localSheetId="4"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7" hidden="1">{"COVER",#N/A,FALSE,"COVERPMT";"COMPANY ORDER",#N/A,FALSE,"COVERPMT";"EXHIBIT A",#N/A,FALSE,"COVERPMT"}</definedName>
    <definedName name="wrn.FUEL._.SCHEDULE." localSheetId="4" hidden="1">{"COVER",#N/A,FALSE,"COVERPMT";"COMPANY ORDER",#N/A,FALSE,"COVERPMT";"EXHIBIT A",#N/A,FALSE,"COVERPMT"}</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4" hidden="1">'Qtr NG Business Class '!#REF!</definedName>
    <definedName name="Z_E3A30FBC_675D_4AD8_9B2D_12956792A138_.wvu.Rows" localSheetId="3" hidden="1">'Qtr NG LMI'!#REF!</definedName>
    <definedName name="Z_E3A30FBC_675D_4AD8_9B2D_12956792A138_.wvu.Rows" localSheetId="2" hidden="1">'Qtr NG Master'!#REF!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56" l="1"/>
  <c r="H20" i="56"/>
  <c r="G20" i="56"/>
  <c r="F20" i="56"/>
  <c r="E20" i="56"/>
  <c r="D20" i="56"/>
  <c r="I12" i="56"/>
  <c r="H12" i="56"/>
  <c r="G12" i="56"/>
  <c r="F12" i="56"/>
  <c r="E12" i="56"/>
  <c r="D12" i="56"/>
  <c r="I25" i="55"/>
  <c r="G25" i="55"/>
  <c r="E25" i="55"/>
  <c r="I21" i="55"/>
  <c r="G21" i="55"/>
  <c r="E21" i="55"/>
  <c r="I17" i="55"/>
  <c r="G17" i="55"/>
  <c r="E17" i="55"/>
  <c r="D12" i="55"/>
  <c r="D17" i="55" s="1"/>
  <c r="K35" i="54"/>
  <c r="J35" i="54"/>
  <c r="I35" i="54"/>
  <c r="H35" i="54"/>
  <c r="F35" i="54"/>
  <c r="E35" i="54"/>
  <c r="D35" i="54"/>
  <c r="K30" i="54"/>
  <c r="J30" i="54"/>
  <c r="H30" i="54"/>
  <c r="F30" i="54"/>
  <c r="G30" i="54" s="1"/>
  <c r="D30" i="54"/>
  <c r="K24" i="54"/>
  <c r="J24" i="54"/>
  <c r="H24" i="54"/>
  <c r="F24" i="54"/>
  <c r="G24" i="54" s="1"/>
  <c r="E24" i="54"/>
  <c r="D24" i="54"/>
  <c r="K17" i="54"/>
  <c r="J17" i="54"/>
  <c r="H17" i="54"/>
  <c r="F17" i="54"/>
  <c r="E17" i="54"/>
  <c r="D17" i="54"/>
  <c r="G35" i="54"/>
  <c r="G21" i="54"/>
  <c r="G20" i="54"/>
  <c r="G17" i="54"/>
  <c r="G16" i="54"/>
  <c r="G15" i="54"/>
  <c r="G14" i="54"/>
  <c r="G13" i="54"/>
  <c r="G12" i="54"/>
  <c r="K12" i="54"/>
  <c r="J12" i="54"/>
  <c r="H12" i="54"/>
  <c r="F12" i="54"/>
  <c r="D12" i="54"/>
  <c r="E12" i="55"/>
  <c r="F12" i="55"/>
  <c r="F17" i="55" s="1"/>
  <c r="F25" i="55" s="1"/>
  <c r="G12" i="55"/>
  <c r="H12" i="55"/>
  <c r="H17" i="55" s="1"/>
  <c r="H25" i="55" s="1"/>
  <c r="I12" i="55"/>
  <c r="D25" i="55" l="1"/>
  <c r="D16" i="47" l="1"/>
  <c r="C16" i="47"/>
  <c r="G63" i="50" l="1"/>
  <c r="F17" i="46" l="1"/>
  <c r="C17" i="46"/>
  <c r="H10" i="46" l="1"/>
  <c r="H9" i="46"/>
  <c r="H8" i="46"/>
  <c r="H7" i="46"/>
  <c r="G9" i="46"/>
  <c r="G16" i="46" s="1"/>
  <c r="H16" i="46" s="1"/>
  <c r="G8" i="46"/>
  <c r="G15" i="46" s="1"/>
  <c r="H15" i="46" s="1"/>
  <c r="G7" i="46"/>
  <c r="F9" i="46"/>
  <c r="F8" i="46"/>
  <c r="F7" i="46"/>
  <c r="E10" i="46"/>
  <c r="E9" i="46"/>
  <c r="E8" i="46"/>
  <c r="E7" i="46"/>
  <c r="D9" i="46"/>
  <c r="D8" i="46"/>
  <c r="D7" i="46"/>
  <c r="C9" i="46"/>
  <c r="C8" i="46"/>
  <c r="C7" i="46"/>
  <c r="D10" i="46" l="1"/>
  <c r="F10" i="46"/>
  <c r="D17" i="46"/>
  <c r="E17" i="46" s="1"/>
  <c r="G10" i="46"/>
  <c r="G14" i="46"/>
  <c r="C10" i="46"/>
  <c r="H14" i="46" l="1"/>
  <c r="G17" i="46"/>
  <c r="H17" i="46" s="1"/>
  <c r="L8" i="46"/>
  <c r="O7" i="46" l="1"/>
  <c r="N7" i="46"/>
  <c r="L7" i="46"/>
  <c r="M7" i="46"/>
</calcChain>
</file>

<file path=xl/sharedStrings.xml><?xml version="1.0" encoding="utf-8"?>
<sst xmlns="http://schemas.openxmlformats.org/spreadsheetml/2006/main" count="328" uniqueCount="187">
  <si>
    <t>N/A</t>
  </si>
  <si>
    <t>Residential</t>
  </si>
  <si>
    <t>Multi-Family</t>
  </si>
  <si>
    <t>C&amp;I</t>
  </si>
  <si>
    <t>Reported Totals for Utility Administered Programs</t>
  </si>
  <si>
    <r>
      <t>Annual Energy Savings</t>
    </r>
    <r>
      <rPr>
        <vertAlign val="superscript"/>
        <sz val="9"/>
        <color indexed="9"/>
        <rFont val="Calibri"/>
        <family val="2"/>
        <scheme val="minor"/>
      </rPr>
      <t>1</t>
    </r>
  </si>
  <si>
    <t>Annual Target Retail Savings (Dth)</t>
  </si>
  <si>
    <t>Percent of Annual Target</t>
  </si>
  <si>
    <t>Participation</t>
  </si>
  <si>
    <t>HVAC</t>
  </si>
  <si>
    <t>Appliance Rebates</t>
  </si>
  <si>
    <t>EE Giveaway Kits</t>
  </si>
  <si>
    <t>Moderate Income Weatherization</t>
  </si>
  <si>
    <t>Behavioral</t>
  </si>
  <si>
    <t>C&amp;I Direct Install</t>
  </si>
  <si>
    <t>Direct Install</t>
  </si>
  <si>
    <t>Energy Solutions for Business</t>
  </si>
  <si>
    <t>Prescriptive/Custom</t>
  </si>
  <si>
    <t>Energy Management</t>
  </si>
  <si>
    <t>Engineered Solutions</t>
  </si>
  <si>
    <t>Quick Home Energy Check-Up</t>
  </si>
  <si>
    <t>Table 8 -  Benefit-Cost Test Results By Program</t>
  </si>
  <si>
    <t>Initial</t>
  </si>
  <si>
    <t>Final</t>
  </si>
  <si>
    <t>NJCT</t>
  </si>
  <si>
    <t>PCT</t>
  </si>
  <si>
    <t>PACT</t>
  </si>
  <si>
    <t>RIMT</t>
  </si>
  <si>
    <t>TRCT</t>
  </si>
  <si>
    <t>SCT</t>
  </si>
  <si>
    <t>Res Efficient Products</t>
  </si>
  <si>
    <t>Res Existing Homes</t>
  </si>
  <si>
    <t>Res Income Eligible</t>
  </si>
  <si>
    <t>n/a</t>
  </si>
  <si>
    <t>Res Behavioral Energy</t>
  </si>
  <si>
    <t>Multifamily</t>
  </si>
  <si>
    <t>C&amp;I Small Non-Residential Efficiency</t>
  </si>
  <si>
    <t>C&amp;I Prescriptive</t>
  </si>
  <si>
    <t>C&amp;I Custom</t>
  </si>
  <si>
    <t>C&amp;I Energy Management</t>
  </si>
  <si>
    <t>C&amp;I Engineered Solutions</t>
  </si>
  <si>
    <t xml:space="preserve">In Word document only </t>
  </si>
  <si>
    <t>SJG Energy Efficiency and PDR Savings Summary</t>
  </si>
  <si>
    <t xml:space="preserve"> </t>
  </si>
  <si>
    <t>A</t>
  </si>
  <si>
    <t>B</t>
  </si>
  <si>
    <t>C</t>
  </si>
  <si>
    <t>E</t>
  </si>
  <si>
    <t>F</t>
  </si>
  <si>
    <t>Residential Programs</t>
  </si>
  <si>
    <t>Sub Program or Category¹</t>
  </si>
  <si>
    <t>Efficient Products*</t>
  </si>
  <si>
    <t>Marketplace Efficient Products</t>
  </si>
  <si>
    <t>Subtotal Efficient Products</t>
  </si>
  <si>
    <t>Existing Homes</t>
  </si>
  <si>
    <t>Home Performance with Energy Star*</t>
  </si>
  <si>
    <t>Total Residential</t>
  </si>
  <si>
    <t>Business Programs</t>
  </si>
  <si>
    <t>Sub-Program</t>
  </si>
  <si>
    <t>Direct Install*</t>
  </si>
  <si>
    <t>Total Business</t>
  </si>
  <si>
    <t>Multi-Family*</t>
  </si>
  <si>
    <t>HPwES</t>
  </si>
  <si>
    <t>Prescriptive/Custom*</t>
  </si>
  <si>
    <t>Subtotal Multi-Family</t>
  </si>
  <si>
    <t>Other Programs</t>
  </si>
  <si>
    <t>Home Optimization &amp; Peak Demand Reduction</t>
  </si>
  <si>
    <t>Total Other</t>
  </si>
  <si>
    <t>Portfolio Total</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</si>
  <si>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</si>
  <si>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t>* Denotes a core EE program. Home Performance with Energy Star only includes non-LMI; the comparable program for LMI participants is Comfort Partners, which is jointly administered by the State and Utilities.</t>
  </si>
  <si>
    <t>Ex Ante Energy Savings</t>
  </si>
  <si>
    <t>I</t>
  </si>
  <si>
    <t>J</t>
  </si>
  <si>
    <t>K</t>
  </si>
  <si>
    <t>L=K/J</t>
  </si>
  <si>
    <t>M</t>
  </si>
  <si>
    <t>N</t>
  </si>
  <si>
    <t>O</t>
  </si>
  <si>
    <t>P</t>
  </si>
  <si>
    <t>Quarter Annual Retail Energy Savings (DTh)</t>
  </si>
  <si>
    <t>Annual Forecasted Retail Energy Savings (DTh)</t>
  </si>
  <si>
    <t>YTD Reported Retail Energy Savings (DTh)</t>
  </si>
  <si>
    <t>YTD % of Annual Energy Savings</t>
  </si>
  <si>
    <t>YTD Reported Wholesale Energy Savings (DTh)</t>
  </si>
  <si>
    <r>
      <t>YTD Peak Demand Savings (DT)</t>
    </r>
    <r>
      <rPr>
        <vertAlign val="superscript"/>
        <sz val="9"/>
        <color rgb="FFFFFFFF"/>
        <rFont val="Calibri"/>
        <family val="2"/>
        <scheme val="minor"/>
      </rPr>
      <t>3</t>
    </r>
  </si>
  <si>
    <r>
      <t>Quarter Lifetime Retail Savings (DTh)</t>
    </r>
    <r>
      <rPr>
        <vertAlign val="superscript"/>
        <sz val="9"/>
        <color rgb="FFFFFFFF"/>
        <rFont val="Calibri"/>
        <family val="2"/>
        <scheme val="minor"/>
      </rPr>
      <t>4</t>
    </r>
  </si>
  <si>
    <r>
      <t>YTD Lifetime Retail Savings (DTh)</t>
    </r>
    <r>
      <rPr>
        <vertAlign val="superscript"/>
        <sz val="9"/>
        <color rgb="FFFFFFFF"/>
        <rFont val="Calibri"/>
        <family val="2"/>
        <scheme val="minor"/>
      </rPr>
      <t>4</t>
    </r>
  </si>
  <si>
    <r>
      <t>Prescriptive/Custom*</t>
    </r>
    <r>
      <rPr>
        <vertAlign val="superscript"/>
        <sz val="11"/>
        <color theme="1"/>
        <rFont val="Calibri"/>
        <family val="2"/>
        <scheme val="minor"/>
      </rPr>
      <t>2</t>
    </r>
  </si>
  <si>
    <r>
      <rPr>
        <vertAlign val="superscript"/>
        <sz val="11"/>
        <rFont val="Calibri"/>
        <family val="2"/>
        <scheme val="minor"/>
      </rPr>
      <t>2</t>
    </r>
    <r>
      <rPr>
        <sz val="11"/>
        <rFont val="Calibri"/>
        <family val="2"/>
        <scheme val="minor"/>
      </rPr>
      <t xml:space="preserve"> Prescriptive/Custom Participation Number is reported on a Measure level</t>
    </r>
  </si>
  <si>
    <r>
      <rPr>
        <vertAlign val="superscript"/>
        <sz val="11"/>
        <rFont val="Calibri"/>
        <family val="2"/>
        <scheme val="minor"/>
      </rPr>
      <t>3</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t>
    </r>
  </si>
  <si>
    <t>addressed by the EM&amp;V Working Group within this Triennial.  No Peak Demand Savings for natural gas measures will be reported until an agreed upon methodology has been determined.</t>
  </si>
  <si>
    <t>Energy Efficiency and PDR Savings Summary</t>
  </si>
  <si>
    <t>Incentive Expenditures (Customer Rebates and Low/no-cost financing)</t>
  </si>
  <si>
    <t>D</t>
  </si>
  <si>
    <t>Reported Participation Number YTD</t>
  </si>
  <si>
    <t>Reported Incentive Costs YTD ($000)</t>
  </si>
  <si>
    <t>Reported Retail Energy Savings YTD (DTh)</t>
  </si>
  <si>
    <t>Sub Program</t>
  </si>
  <si>
    <t>LMI</t>
  </si>
  <si>
    <t>Non-LMI or Unverified</t>
  </si>
  <si>
    <t>Efficient Products</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</si>
  <si>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</si>
  <si>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</si>
  <si>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Direct Installation/MF QHEC</t>
  </si>
  <si>
    <t>Total Multifamily</t>
  </si>
  <si>
    <t>Supportive Costs Outside Portfolio</t>
  </si>
  <si>
    <r>
      <rPr>
        <vertAlign val="superscript"/>
        <sz val="11"/>
        <rFont val="Calibri"/>
        <family val="2"/>
        <scheme val="minor"/>
      </rPr>
      <t>1</t>
    </r>
    <r>
      <rPr>
        <sz val="11"/>
        <rFont val="Calibri"/>
        <family val="2"/>
        <scheme val="minor"/>
      </rPr>
      <t xml:space="preserve"> Income-qualified customers are directed to participate through the Comfort Partners or Moderate Income Weatherization programs.</t>
    </r>
  </si>
  <si>
    <t>Small Commercial</t>
  </si>
  <si>
    <t>Large Commercial</t>
  </si>
  <si>
    <t>Program</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</si>
  <si>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</si>
  <si>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</si>
  <si>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</si>
  <si>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</si>
  <si>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Annual Target Retail Savings (MWh)</t>
  </si>
  <si>
    <t>Annual Retail (Dth)</t>
  </si>
  <si>
    <t>Primary Metric Electric (MWh) - 2020/21  TRM</t>
  </si>
  <si>
    <t>Secondary Metric Electric (MWh) 2022 TRM</t>
  </si>
  <si>
    <t>Primary Metric - Gas (Dth) - 2020/21 TRM</t>
  </si>
  <si>
    <t>Secondary Metric - Gas (Dth) - 2022 TRM</t>
  </si>
  <si>
    <t>Annual Savings</t>
  </si>
  <si>
    <t>Lifetime Savings</t>
  </si>
  <si>
    <t>Figure F-1 - Program Year [2022] Portfolio-Level Annual Energy Savings – Primary vs. Secondary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</si>
  <si>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</si>
  <si>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</si>
  <si>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F-2 - Program Year [2022] Portfolio-Level Lifetime Energy Savings – Primary vs Secondary Metrics</t>
  </si>
  <si>
    <t xml:space="preserve">  </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</si>
  <si>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</si>
  <si>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</si>
  <si>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</si>
  <si>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Dth held for transfer</t>
  </si>
  <si>
    <t>MWh held for transfer</t>
  </si>
  <si>
    <t>RES Existing Homes</t>
  </si>
  <si>
    <t>Income Eligible Weatherization</t>
  </si>
  <si>
    <t>RES Multifamily</t>
  </si>
  <si>
    <t>C&amp;I DI Small Non-Res</t>
  </si>
  <si>
    <t>Total</t>
  </si>
  <si>
    <t>Appendix H - Cost Effectiveness Test Details</t>
  </si>
  <si>
    <t>Thousands ($)</t>
  </si>
  <si>
    <t>Business</t>
  </si>
  <si>
    <t>MF</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</si>
  <si>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</si>
  <si>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</si>
  <si>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</si>
  <si>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</si>
  <si>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</si>
  <si>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</si>
  <si>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</si>
  <si>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</si>
  <si>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T&amp;D Costs</t>
  </si>
  <si>
    <t>Total Benefit = 1+2+3+4+5+6+7</t>
  </si>
  <si>
    <t>Lifetime Participant Costs</t>
  </si>
  <si>
    <t>Lifetime Administration Costs</t>
  </si>
  <si>
    <t>Lifetime Program Investment Costs</t>
  </si>
  <si>
    <t>Total Costs (9+10+11)</t>
  </si>
  <si>
    <t>Benefit Cost Ratio = (1+2+3+4+5+6+7)/(8+9+10)</t>
  </si>
  <si>
    <t>Particpant Cost Test (PCT)</t>
  </si>
  <si>
    <t>Lifetime Participant Benefits</t>
  </si>
  <si>
    <t>Lifetime Repayment Benefits</t>
  </si>
  <si>
    <t>Benefit Cost Ratio = (10+11+12)/(8+10)</t>
  </si>
  <si>
    <t>Program Administrator Cost Test (PAC)</t>
  </si>
  <si>
    <t>Benefit Cost ratio = (1+2+3+4+5+6+7)/(9+10+12)</t>
  </si>
  <si>
    <t>Ratepayer Impact Measure Test (RIM)</t>
  </si>
  <si>
    <t>Lifetime utility Revenue Gained</t>
  </si>
  <si>
    <t>Lifetime Utility Cost</t>
  </si>
  <si>
    <t>Benefit Cost ratio = (1+2+3+4+5+6+7+13)/(9+10+12+14)</t>
  </si>
  <si>
    <t>Societal Cost Test (SCT)</t>
  </si>
  <si>
    <t>Avoided Wholesale Volatility Costs</t>
  </si>
  <si>
    <t>Lifetime Avoided Emission Benefit</t>
  </si>
  <si>
    <t>Lifetime Economic Multiplier Benefit</t>
  </si>
  <si>
    <t>Total Benefit = (15+16+17+18+19+20+21+22+23)</t>
  </si>
  <si>
    <t>Total Costs = (24+25+26)</t>
  </si>
  <si>
    <t>Benefit Cost Ratio = (16+17+18+19+20+21+22+23+24)/(24+25+26)</t>
  </si>
  <si>
    <t>New Jersey Cost Test (NJCT)</t>
  </si>
  <si>
    <t>Lifetime Merit Order (DRIPE) Capacity Benefits</t>
  </si>
  <si>
    <t>Lifetime Avoided Ancillary Services Costs</t>
  </si>
  <si>
    <t>Lifetime Non Energy Benefits x 5%</t>
  </si>
  <si>
    <t>Total Benefit = 27+28+29+30+31+32+33+34+35</t>
  </si>
  <si>
    <t>Benefit Cost Ratio = (27+28+29+30+31+32+33+34+35)/(24+25+26)</t>
  </si>
  <si>
    <t>Net Present Value of Utility Cost Test Net Benefits (Thousands $)</t>
  </si>
  <si>
    <t>NPV = (1+2+3+4+5+6+7) - (9+10+12)</t>
  </si>
  <si>
    <t>South Jersey Gas Quarterly Report - Appendix B</t>
  </si>
  <si>
    <t>South Jersey Gas Quarterly Report - Appendix D</t>
  </si>
  <si>
    <t>South Jersey Gas Quarterly Report - Appendix C</t>
  </si>
  <si>
    <r>
      <rPr>
        <vertAlign val="superscript"/>
        <sz val="11"/>
        <color theme="1"/>
        <rFont val="Calibri"/>
        <family val="2"/>
      </rPr>
      <t>4</t>
    </r>
    <r>
      <rPr>
        <sz val="11"/>
        <color theme="1"/>
        <rFont val="Calibri"/>
        <family val="2"/>
      </rPr>
      <t xml:space="preserve"> Quarter Lifetime Retail Savings and YTD Lifetime Retail Savings for Behavioral is calculated based on a 1 year Measure Life</t>
    </r>
  </si>
  <si>
    <t>For Period Ending PY24Q3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</si>
</sst>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
    <numFmt numFmtId="168" formatCode="&quot;$&quot;#,##0.00"/>
  </numFmts>
  <fonts count="3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sz val="12"/>
      <color theme="1"/>
      <name val="Calibri"/>
      <family val="2"/>
      <scheme val="minor"/>
    </font>
    <font>
      <sz val="11"/>
      <name val="Arial Black"/>
      <family val="2"/>
    </font>
    <font>
      <vertAlign val="superscript"/>
      <sz val="11"/>
      <color theme="1"/>
      <name val="Calibri"/>
      <family val="2"/>
      <scheme val="minor"/>
    </font>
    <font>
      <vertAlign val="superscript"/>
      <sz val="9"/>
      <color indexed="9"/>
      <name val="Calibri"/>
      <family val="2"/>
      <scheme val="minor"/>
    </font>
    <font>
      <b/>
      <sz val="11"/>
      <name val="Calibri "/>
    </font>
    <font>
      <sz val="11"/>
      <color theme="1"/>
      <name val="Arial"/>
      <family val="2"/>
    </font>
    <font>
      <b/>
      <sz val="14"/>
      <color theme="1"/>
      <name val="Arial"/>
      <family val="2"/>
    </font>
    <font>
      <b/>
      <sz val="14"/>
      <name val="Arial"/>
      <family val="2"/>
    </font>
    <font>
      <sz val="11"/>
      <name val="Arial"/>
      <family val="2"/>
    </font>
    <font>
      <vertAlign val="superscript"/>
      <sz val="11"/>
      <color theme="1"/>
      <name val="Arial"/>
      <family val="2"/>
    </font>
    <font>
      <b/>
      <sz val="12"/>
      <color theme="1"/>
      <name val="Calibri"/>
      <family val="2"/>
      <scheme val="minor"/>
    </font>
    <font>
      <b/>
      <sz val="11"/>
      <color indexed="9"/>
      <name val="Calibri"/>
      <family val="2"/>
      <scheme val="minor"/>
    </font>
    <font>
      <b/>
      <sz val="12"/>
      <color theme="1"/>
      <name val="Arial"/>
      <family val="2"/>
    </font>
    <font>
      <sz val="12"/>
      <color theme="1"/>
      <name val="Arial"/>
      <family val="2"/>
    </font>
    <font>
      <sz val="10"/>
      <name val="Tahoma"/>
      <family val="2"/>
    </font>
    <font>
      <sz val="11"/>
      <color rgb="FF000000"/>
      <name val="Calibri"/>
      <family val="2"/>
      <scheme val="minor"/>
    </font>
    <font>
      <b/>
      <sz val="11"/>
      <color rgb="FF000000"/>
      <name val="Calibri"/>
      <family val="2"/>
    </font>
    <font>
      <sz val="11"/>
      <name val="Calibri"/>
      <family val="2"/>
    </font>
    <font>
      <sz val="11"/>
      <color rgb="FF000000"/>
      <name val="Calibri"/>
      <family val="2"/>
    </font>
    <font>
      <sz val="10"/>
      <color rgb="FF000000"/>
      <name val="Calibri"/>
      <family val="2"/>
    </font>
    <font>
      <sz val="11"/>
      <color theme="1"/>
      <name val="Calibri"/>
      <family val="2"/>
    </font>
    <font>
      <vertAlign val="superscript"/>
      <sz val="11"/>
      <color theme="1"/>
      <name val="Calibri"/>
      <family val="2"/>
    </font>
  </fonts>
  <fills count="16">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rgb="FFBFBFBF"/>
        <bgColor rgb="FF000000"/>
      </patternFill>
    </fill>
    <fill>
      <patternFill patternType="solid">
        <fgColor theme="1" tint="0.249977111117893"/>
        <bgColor indexed="64"/>
      </patternFill>
    </fill>
    <fill>
      <patternFill patternType="solid">
        <fgColor rgb="FF1F497D"/>
        <bgColor rgb="FF000000"/>
      </patternFill>
    </fill>
    <fill>
      <patternFill patternType="solid">
        <fgColor theme="0" tint="-4.9989318521683403E-2"/>
        <bgColor indexed="64"/>
      </patternFill>
    </fill>
    <fill>
      <patternFill patternType="solid">
        <fgColor rgb="FF000000"/>
        <bgColor rgb="FF000000"/>
      </patternFill>
    </fill>
  </fills>
  <borders count="69">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2" fillId="0" borderId="0"/>
    <xf numFmtId="0" fontId="13" fillId="0" borderId="0"/>
    <xf numFmtId="0" fontId="17" fillId="0" borderId="0"/>
    <xf numFmtId="0" fontId="26" fillId="0" borderId="0"/>
    <xf numFmtId="0" fontId="27" fillId="0" borderId="0"/>
    <xf numFmtId="0" fontId="8" fillId="0" borderId="0"/>
  </cellStyleXfs>
  <cellXfs count="432">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5" xfId="0" applyFont="1" applyFill="1" applyBorder="1" applyAlignment="1">
      <alignment horizontal="center" vertical="center" wrapText="1"/>
    </xf>
    <xf numFmtId="164" fontId="0" fillId="0" borderId="18" xfId="1" applyNumberFormat="1" applyFont="1" applyFill="1" applyBorder="1"/>
    <xf numFmtId="0" fontId="3" fillId="3" borderId="23" xfId="0" applyFont="1" applyFill="1" applyBorder="1"/>
    <xf numFmtId="0" fontId="0" fillId="0" borderId="20" xfId="0" applyBorder="1"/>
    <xf numFmtId="0" fontId="3" fillId="3" borderId="9" xfId="0" applyFont="1" applyFill="1" applyBorder="1"/>
    <xf numFmtId="0" fontId="2" fillId="0" borderId="0" xfId="0" applyFont="1"/>
    <xf numFmtId="0" fontId="7" fillId="2" borderId="9" xfId="0" applyFont="1" applyFill="1" applyBorder="1" applyAlignment="1">
      <alignment horizontal="center" vertical="center" wrapText="1"/>
    </xf>
    <xf numFmtId="0" fontId="0" fillId="0" borderId="18" xfId="0" applyBorder="1"/>
    <xf numFmtId="0" fontId="7" fillId="2" borderId="7" xfId="0" applyFont="1" applyFill="1" applyBorder="1" applyAlignment="1">
      <alignment horizontal="center" vertical="center" wrapText="1"/>
    </xf>
    <xf numFmtId="0" fontId="3" fillId="3" borderId="12" xfId="0" applyFont="1" applyFill="1" applyBorder="1"/>
    <xf numFmtId="0" fontId="0" fillId="2" borderId="5" xfId="0" applyFill="1" applyBorder="1" applyAlignment="1">
      <alignment vertical="center" wrapText="1"/>
    </xf>
    <xf numFmtId="0" fontId="0" fillId="2" borderId="7" xfId="0" applyFill="1" applyBorder="1" applyAlignment="1">
      <alignment vertical="center" wrapText="1"/>
    </xf>
    <xf numFmtId="0" fontId="3" fillId="3" borderId="37" xfId="0" applyFont="1" applyFill="1" applyBorder="1"/>
    <xf numFmtId="164" fontId="3" fillId="3" borderId="40" xfId="1" applyNumberFormat="1" applyFont="1" applyFill="1" applyBorder="1" applyAlignment="1"/>
    <xf numFmtId="0" fontId="10" fillId="0" borderId="0" xfId="0" applyFont="1"/>
    <xf numFmtId="0" fontId="7" fillId="2" borderId="44" xfId="0" applyFont="1" applyFill="1" applyBorder="1" applyAlignment="1">
      <alignment horizontal="center" vertical="center" wrapText="1"/>
    </xf>
    <xf numFmtId="164" fontId="7" fillId="2" borderId="11" xfId="1"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164" fontId="3" fillId="3" borderId="46" xfId="1" applyNumberFormat="1" applyFont="1" applyFill="1" applyBorder="1" applyAlignment="1"/>
    <xf numFmtId="164" fontId="3" fillId="5" borderId="37" xfId="1" applyNumberFormat="1" applyFont="1" applyFill="1" applyBorder="1" applyAlignment="1"/>
    <xf numFmtId="0" fontId="3" fillId="3" borderId="40" xfId="0" applyFont="1" applyFill="1" applyBorder="1"/>
    <xf numFmtId="0" fontId="0" fillId="0" borderId="52" xfId="0" applyBorder="1" applyAlignment="1">
      <alignment horizontal="left" vertical="center" wrapText="1"/>
    </xf>
    <xf numFmtId="164" fontId="0" fillId="0" borderId="0" xfId="1" applyNumberFormat="1" applyFont="1" applyFill="1" applyBorder="1" applyAlignment="1">
      <alignment horizontal="right"/>
    </xf>
    <xf numFmtId="0" fontId="0" fillId="0" borderId="54" xfId="0" applyBorder="1" applyAlignment="1">
      <alignment horizontal="left" vertical="center" wrapText="1"/>
    </xf>
    <xf numFmtId="0" fontId="0" fillId="0" borderId="5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3" fillId="3" borderId="60" xfId="0" applyFont="1" applyFill="1" applyBorder="1"/>
    <xf numFmtId="0" fontId="3" fillId="3" borderId="56" xfId="0" applyFont="1" applyFill="1" applyBorder="1"/>
    <xf numFmtId="0" fontId="3" fillId="3" borderId="48" xfId="0" applyFont="1" applyFill="1" applyBorder="1"/>
    <xf numFmtId="0" fontId="3" fillId="3" borderId="50" xfId="0" applyFont="1" applyFill="1" applyBorder="1"/>
    <xf numFmtId="0" fontId="3" fillId="3" borderId="63" xfId="0" applyFont="1" applyFill="1" applyBorder="1"/>
    <xf numFmtId="0" fontId="0" fillId="2" borderId="51" xfId="0" applyFill="1" applyBorder="1" applyAlignment="1">
      <alignment vertical="center" wrapText="1"/>
    </xf>
    <xf numFmtId="0" fontId="0" fillId="2" borderId="34" xfId="0" applyFill="1" applyBorder="1" applyAlignment="1">
      <alignment vertical="center" wrapText="1"/>
    </xf>
    <xf numFmtId="0" fontId="3" fillId="3" borderId="24" xfId="0" applyFont="1" applyFill="1" applyBorder="1"/>
    <xf numFmtId="0" fontId="6" fillId="2" borderId="21"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3" fillId="3" borderId="46" xfId="0" applyFont="1" applyFill="1" applyBorder="1"/>
    <xf numFmtId="0" fontId="0" fillId="2" borderId="35" xfId="0" applyFill="1" applyBorder="1" applyAlignment="1">
      <alignment vertical="center" wrapText="1"/>
    </xf>
    <xf numFmtId="0" fontId="0" fillId="2" borderId="65" xfId="0" applyFill="1" applyBorder="1" applyAlignment="1">
      <alignment vertical="center" wrapText="1"/>
    </xf>
    <xf numFmtId="0" fontId="7" fillId="6" borderId="21"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6" fillId="6" borderId="57" xfId="0" applyFont="1" applyFill="1" applyBorder="1" applyAlignment="1">
      <alignment horizontal="center" vertical="center" wrapText="1"/>
    </xf>
    <xf numFmtId="0" fontId="6" fillId="6" borderId="56" xfId="0" applyFont="1" applyFill="1" applyBorder="1" applyAlignment="1">
      <alignment horizontal="center" vertical="center" wrapText="1"/>
    </xf>
    <xf numFmtId="0" fontId="0" fillId="0" borderId="13" xfId="0" applyBorder="1" applyAlignment="1">
      <alignment vertical="center" wrapText="1"/>
    </xf>
    <xf numFmtId="164" fontId="7" fillId="0" borderId="0" xfId="1" applyNumberFormat="1" applyFont="1" applyFill="1" applyBorder="1" applyAlignment="1">
      <alignment horizontal="center" vertical="center" wrapText="1"/>
    </xf>
    <xf numFmtId="0" fontId="7" fillId="2" borderId="29" xfId="0" applyFont="1" applyFill="1" applyBorder="1" applyAlignment="1">
      <alignment horizontal="center" vertical="center" wrapText="1"/>
    </xf>
    <xf numFmtId="164" fontId="7" fillId="2" borderId="31" xfId="1" applyNumberFormat="1" applyFont="1" applyFill="1" applyBorder="1" applyAlignment="1">
      <alignment horizontal="center" vertical="center" wrapText="1"/>
    </xf>
    <xf numFmtId="0" fontId="0" fillId="0" borderId="0" xfId="0" applyAlignment="1">
      <alignment wrapText="1"/>
    </xf>
    <xf numFmtId="164" fontId="7" fillId="2" borderId="32" xfId="1" applyNumberFormat="1" applyFont="1" applyFill="1" applyBorder="1" applyAlignment="1">
      <alignment horizontal="center" vertical="center" wrapText="1"/>
    </xf>
    <xf numFmtId="164" fontId="0" fillId="0" borderId="18" xfId="1" applyNumberFormat="1" applyFont="1" applyBorder="1"/>
    <xf numFmtId="164" fontId="0" fillId="0" borderId="0" xfId="1" applyNumberFormat="1" applyFont="1" applyFill="1" applyBorder="1"/>
    <xf numFmtId="164" fontId="1" fillId="0" borderId="0" xfId="1" applyNumberFormat="1" applyFont="1" applyFill="1" applyBorder="1"/>
    <xf numFmtId="9" fontId="0" fillId="0" borderId="0" xfId="3" applyFont="1" applyFill="1" applyBorder="1"/>
    <xf numFmtId="164" fontId="7" fillId="2" borderId="0" xfId="1" applyNumberFormat="1" applyFont="1" applyFill="1" applyBorder="1" applyAlignment="1">
      <alignment horizontal="center" vertical="center" wrapText="1"/>
    </xf>
    <xf numFmtId="0" fontId="3" fillId="0" borderId="0" xfId="0" applyFont="1"/>
    <xf numFmtId="0" fontId="16" fillId="4" borderId="0" xfId="6" applyFont="1" applyFill="1"/>
    <xf numFmtId="0" fontId="18" fillId="0" borderId="0" xfId="7" applyFont="1"/>
    <xf numFmtId="0" fontId="17" fillId="0" borderId="0" xfId="7"/>
    <xf numFmtId="0" fontId="17" fillId="0" borderId="0" xfId="7" applyAlignment="1">
      <alignment vertical="top"/>
    </xf>
    <xf numFmtId="164" fontId="0" fillId="0" borderId="18" xfId="0" applyNumberFormat="1" applyBorder="1"/>
    <xf numFmtId="0" fontId="7" fillId="0" borderId="0" xfId="0" applyFont="1" applyAlignment="1">
      <alignment horizontal="center" vertical="center" wrapText="1"/>
    </xf>
    <xf numFmtId="165" fontId="0" fillId="0" borderId="0" xfId="2" applyNumberFormat="1" applyFont="1" applyFill="1" applyBorder="1"/>
    <xf numFmtId="10" fontId="0" fillId="0" borderId="0" xfId="3" applyNumberFormat="1" applyFont="1" applyFill="1" applyBorder="1" applyAlignment="1">
      <alignment horizontal="center" vertical="center"/>
    </xf>
    <xf numFmtId="0" fontId="0" fillId="0" borderId="60" xfId="0" applyBorder="1"/>
    <xf numFmtId="0" fontId="0" fillId="0" borderId="1" xfId="0" applyBorder="1"/>
    <xf numFmtId="0" fontId="3" fillId="0" borderId="60" xfId="0" applyFont="1" applyBorder="1" applyAlignment="1">
      <alignment horizontal="center" wrapText="1"/>
    </xf>
    <xf numFmtId="0" fontId="3" fillId="0" borderId="43" xfId="0" applyFont="1" applyBorder="1" applyAlignment="1">
      <alignment horizontal="center" wrapText="1"/>
    </xf>
    <xf numFmtId="0" fontId="3" fillId="0" borderId="1" xfId="0" applyFont="1" applyBorder="1" applyAlignment="1">
      <alignment horizontal="center" wrapText="1"/>
    </xf>
    <xf numFmtId="0" fontId="3" fillId="9" borderId="57" xfId="0" applyFont="1" applyFill="1" applyBorder="1"/>
    <xf numFmtId="0" fontId="0" fillId="9" borderId="42" xfId="0" applyFill="1" applyBorder="1"/>
    <xf numFmtId="0" fontId="0" fillId="9" borderId="57" xfId="0" applyFill="1" applyBorder="1"/>
    <xf numFmtId="0" fontId="0" fillId="0" borderId="57" xfId="0" applyBorder="1"/>
    <xf numFmtId="0" fontId="0" fillId="0" borderId="42" xfId="0" applyBorder="1"/>
    <xf numFmtId="0" fontId="3" fillId="0" borderId="28" xfId="0" applyFont="1" applyBorder="1"/>
    <xf numFmtId="0" fontId="0" fillId="0" borderId="56" xfId="0" applyBorder="1"/>
    <xf numFmtId="164" fontId="0" fillId="0" borderId="7" xfId="1" applyNumberFormat="1" applyFont="1" applyBorder="1"/>
    <xf numFmtId="9" fontId="0" fillId="0" borderId="6" xfId="3" applyFont="1" applyBorder="1"/>
    <xf numFmtId="9" fontId="0" fillId="0" borderId="19" xfId="3" applyFont="1" applyBorder="1"/>
    <xf numFmtId="164" fontId="0" fillId="7" borderId="9" xfId="1" applyNumberFormat="1" applyFont="1" applyFill="1" applyBorder="1"/>
    <xf numFmtId="164" fontId="0" fillId="7" borderId="12" xfId="1" applyNumberFormat="1" applyFont="1" applyFill="1" applyBorder="1"/>
    <xf numFmtId="9" fontId="0" fillId="7" borderId="10" xfId="3" applyFont="1" applyFill="1" applyBorder="1"/>
    <xf numFmtId="0" fontId="0" fillId="0" borderId="4" xfId="0" applyBorder="1" applyAlignment="1">
      <alignment wrapText="1"/>
    </xf>
    <xf numFmtId="0" fontId="0" fillId="0" borderId="53" xfId="0" applyBorder="1" applyAlignment="1">
      <alignment wrapText="1"/>
    </xf>
    <xf numFmtId="0" fontId="0" fillId="7" borderId="13" xfId="0" applyFill="1" applyBorder="1" applyAlignment="1">
      <alignment wrapText="1"/>
    </xf>
    <xf numFmtId="0" fontId="22" fillId="0" borderId="0" xfId="0" applyFont="1"/>
    <xf numFmtId="0" fontId="0" fillId="9" borderId="0" xfId="0" applyFill="1"/>
    <xf numFmtId="0" fontId="3" fillId="3" borderId="60" xfId="0" applyFont="1" applyFill="1" applyBorder="1" applyAlignment="1">
      <alignment horizontal="center" vertical="center" wrapText="1"/>
    </xf>
    <xf numFmtId="0" fontId="24" fillId="0" borderId="24" xfId="7" applyFont="1" applyBorder="1" applyAlignment="1">
      <alignment vertical="center"/>
    </xf>
    <xf numFmtId="0" fontId="24" fillId="0" borderId="24" xfId="7" applyFont="1" applyBorder="1" applyAlignment="1">
      <alignment horizontal="center" vertical="center"/>
    </xf>
    <xf numFmtId="0" fontId="25" fillId="0" borderId="18" xfId="7" applyFont="1" applyBorder="1"/>
    <xf numFmtId="0" fontId="24" fillId="0" borderId="18" xfId="7" applyFont="1" applyBorder="1"/>
    <xf numFmtId="0" fontId="23" fillId="2" borderId="15" xfId="0" applyFont="1" applyFill="1" applyBorder="1" applyAlignment="1">
      <alignment horizontal="center" vertical="center" wrapText="1"/>
    </xf>
    <xf numFmtId="164" fontId="23" fillId="2" borderId="16" xfId="1" applyNumberFormat="1" applyFont="1" applyFill="1" applyBorder="1" applyAlignment="1">
      <alignment horizontal="center" vertical="center" wrapText="1"/>
    </xf>
    <xf numFmtId="164" fontId="23" fillId="2" borderId="17" xfId="1" applyNumberFormat="1" applyFont="1" applyFill="1" applyBorder="1" applyAlignment="1">
      <alignment horizontal="center" vertical="center" wrapText="1"/>
    </xf>
    <xf numFmtId="164" fontId="23" fillId="2" borderId="0" xfId="1" applyNumberFormat="1" applyFont="1" applyFill="1" applyBorder="1" applyAlignment="1">
      <alignment horizontal="center" vertical="center" wrapText="1"/>
    </xf>
    <xf numFmtId="0" fontId="21" fillId="0" borderId="0" xfId="7" applyFont="1" applyAlignment="1">
      <alignment vertical="top" wrapText="1"/>
    </xf>
    <xf numFmtId="164" fontId="0" fillId="0" borderId="5" xfId="1" applyNumberFormat="1" applyFont="1" applyFill="1" applyBorder="1"/>
    <xf numFmtId="164" fontId="0" fillId="0" borderId="7" xfId="1" applyNumberFormat="1" applyFont="1" applyFill="1" applyBorder="1"/>
    <xf numFmtId="164" fontId="0" fillId="0" borderId="20" xfId="1" applyNumberFormat="1" applyFont="1" applyFill="1" applyBorder="1"/>
    <xf numFmtId="9" fontId="0" fillId="0" borderId="6" xfId="3" applyFont="1" applyFill="1" applyBorder="1"/>
    <xf numFmtId="9" fontId="0" fillId="0" borderId="19" xfId="3" applyFont="1" applyFill="1" applyBorder="1"/>
    <xf numFmtId="167" fontId="0" fillId="0" borderId="57" xfId="0" applyNumberFormat="1" applyBorder="1"/>
    <xf numFmtId="167" fontId="0" fillId="0" borderId="0" xfId="0" applyNumberFormat="1"/>
    <xf numFmtId="167" fontId="0" fillId="0" borderId="42" xfId="0" applyNumberFormat="1" applyBorder="1"/>
    <xf numFmtId="167" fontId="3" fillId="0" borderId="26" xfId="0" applyNumberFormat="1" applyFont="1" applyBorder="1"/>
    <xf numFmtId="167" fontId="3" fillId="0" borderId="27" xfId="0" applyNumberFormat="1" applyFont="1" applyBorder="1"/>
    <xf numFmtId="167" fontId="3" fillId="0" borderId="28" xfId="0" applyNumberFormat="1" applyFont="1" applyBorder="1"/>
    <xf numFmtId="0" fontId="3" fillId="0" borderId="42" xfId="0" applyFont="1" applyBorder="1"/>
    <xf numFmtId="167" fontId="3" fillId="0" borderId="57" xfId="0" applyNumberFormat="1" applyFont="1" applyBorder="1"/>
    <xf numFmtId="167" fontId="3" fillId="0" borderId="0" xfId="0" applyNumberFormat="1" applyFont="1"/>
    <xf numFmtId="167" fontId="3" fillId="0" borderId="42" xfId="0" applyNumberFormat="1" applyFont="1" applyBorder="1"/>
    <xf numFmtId="2" fontId="3" fillId="0" borderId="26" xfId="0" applyNumberFormat="1" applyFont="1" applyBorder="1"/>
    <xf numFmtId="2" fontId="3" fillId="0" borderId="27" xfId="0" applyNumberFormat="1" applyFont="1" applyBorder="1"/>
    <xf numFmtId="2" fontId="3" fillId="0" borderId="28" xfId="0" applyNumberFormat="1" applyFont="1" applyBorder="1"/>
    <xf numFmtId="167" fontId="0" fillId="0" borderId="57" xfId="0" quotePrefix="1" applyNumberFormat="1" applyBorder="1"/>
    <xf numFmtId="0" fontId="3" fillId="0" borderId="61" xfId="0" applyFont="1" applyBorder="1"/>
    <xf numFmtId="2" fontId="3" fillId="0" borderId="56" xfId="0" applyNumberFormat="1" applyFont="1" applyBorder="1"/>
    <xf numFmtId="2" fontId="3" fillId="0" borderId="45" xfId="0" applyNumberFormat="1" applyFont="1" applyBorder="1"/>
    <xf numFmtId="2" fontId="3" fillId="0" borderId="61" xfId="0" applyNumberFormat="1" applyFont="1" applyBorder="1"/>
    <xf numFmtId="167" fontId="3" fillId="0" borderId="52" xfId="0" applyNumberFormat="1" applyFont="1" applyBorder="1"/>
    <xf numFmtId="0" fontId="23" fillId="10" borderId="15" xfId="0" applyFont="1" applyFill="1" applyBorder="1" applyAlignment="1">
      <alignment horizontal="center" vertical="center" wrapText="1"/>
    </xf>
    <xf numFmtId="164" fontId="23" fillId="10" borderId="16" xfId="1" applyNumberFormat="1" applyFont="1" applyFill="1" applyBorder="1" applyAlignment="1">
      <alignment horizontal="center" vertical="center" wrapText="1"/>
    </xf>
    <xf numFmtId="164" fontId="23" fillId="10" borderId="17" xfId="1" applyNumberFormat="1" applyFont="1" applyFill="1" applyBorder="1" applyAlignment="1">
      <alignment horizontal="center" vertical="center" wrapText="1"/>
    </xf>
    <xf numFmtId="164" fontId="23" fillId="10" borderId="0" xfId="1" applyNumberFormat="1" applyFont="1" applyFill="1" applyBorder="1" applyAlignment="1">
      <alignment horizontal="center" vertical="center" wrapText="1"/>
    </xf>
    <xf numFmtId="166" fontId="0" fillId="0" borderId="18" xfId="1" applyNumberFormat="1" applyFont="1" applyBorder="1" applyAlignment="1">
      <alignment horizontal="right"/>
    </xf>
    <xf numFmtId="0" fontId="0" fillId="0" borderId="18" xfId="0" applyBorder="1" applyAlignment="1">
      <alignment horizontal="left" wrapText="1"/>
    </xf>
    <xf numFmtId="164" fontId="1" fillId="0" borderId="18" xfId="1" applyNumberFormat="1" applyFont="1" applyFill="1" applyBorder="1"/>
    <xf numFmtId="3" fontId="25" fillId="0" borderId="18" xfId="1" applyNumberFormat="1" applyFont="1" applyBorder="1"/>
    <xf numFmtId="164" fontId="0" fillId="8" borderId="5" xfId="1" applyNumberFormat="1" applyFont="1" applyFill="1" applyBorder="1"/>
    <xf numFmtId="164" fontId="0" fillId="8" borderId="7" xfId="1" applyNumberFormat="1" applyFont="1" applyFill="1" applyBorder="1"/>
    <xf numFmtId="9" fontId="0" fillId="8" borderId="6" xfId="3" applyFont="1" applyFill="1" applyBorder="1"/>
    <xf numFmtId="164" fontId="0" fillId="8" borderId="20" xfId="1" applyNumberFormat="1" applyFont="1" applyFill="1" applyBorder="1"/>
    <xf numFmtId="164" fontId="0" fillId="8" borderId="18" xfId="1" applyNumberFormat="1" applyFont="1" applyFill="1" applyBorder="1"/>
    <xf numFmtId="9" fontId="0" fillId="8" borderId="19" xfId="3" applyFont="1" applyFill="1" applyBorder="1"/>
    <xf numFmtId="3" fontId="25" fillId="8" borderId="18" xfId="1" applyNumberFormat="1" applyFont="1" applyFill="1" applyBorder="1"/>
    <xf numFmtId="0" fontId="22" fillId="0" borderId="0" xfId="0" applyFont="1" applyAlignment="1">
      <alignment vertical="center"/>
    </xf>
    <xf numFmtId="0" fontId="0" fillId="0" borderId="48" xfId="0" applyBorder="1" applyAlignment="1">
      <alignment horizontal="left" vertical="center" wrapText="1"/>
    </xf>
    <xf numFmtId="0" fontId="0" fillId="0" borderId="57" xfId="0" applyBorder="1" applyAlignment="1">
      <alignment horizontal="left" vertical="center" wrapText="1"/>
    </xf>
    <xf numFmtId="0" fontId="6" fillId="6" borderId="60" xfId="0" applyFont="1" applyFill="1" applyBorder="1" applyAlignment="1">
      <alignment horizontal="center" vertical="center" wrapText="1"/>
    </xf>
    <xf numFmtId="4" fontId="0" fillId="0" borderId="0" xfId="1" applyNumberFormat="1" applyFont="1"/>
    <xf numFmtId="0" fontId="6" fillId="6" borderId="43" xfId="0" applyFont="1" applyFill="1" applyBorder="1" applyAlignment="1">
      <alignment horizontal="center" vertical="center" wrapText="1"/>
    </xf>
    <xf numFmtId="0" fontId="6" fillId="6" borderId="0" xfId="0" applyFont="1" applyFill="1" applyAlignment="1">
      <alignment horizontal="center" vertical="center" wrapText="1"/>
    </xf>
    <xf numFmtId="4" fontId="7" fillId="2" borderId="44" xfId="0" applyNumberFormat="1" applyFont="1" applyFill="1" applyBorder="1" applyAlignment="1">
      <alignment horizontal="center" vertical="center" wrapText="1"/>
    </xf>
    <xf numFmtId="0" fontId="7" fillId="2" borderId="35"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18" xfId="0" applyFont="1" applyFill="1" applyBorder="1" applyAlignment="1">
      <alignment horizontal="center" vertical="center" wrapText="1"/>
    </xf>
    <xf numFmtId="4" fontId="7" fillId="2" borderId="30" xfId="0" applyNumberFormat="1" applyFont="1" applyFill="1" applyBorder="1" applyAlignment="1">
      <alignment horizontal="center" vertical="center" wrapText="1"/>
    </xf>
    <xf numFmtId="0" fontId="7" fillId="2" borderId="40" xfId="0" applyFont="1" applyFill="1" applyBorder="1" applyAlignment="1">
      <alignment horizontal="center" vertical="center" wrapText="1"/>
    </xf>
    <xf numFmtId="0" fontId="28" fillId="11" borderId="60" xfId="0" applyFont="1" applyFill="1" applyBorder="1"/>
    <xf numFmtId="0" fontId="28" fillId="11" borderId="57" xfId="0" applyFont="1" applyFill="1" applyBorder="1"/>
    <xf numFmtId="0" fontId="28" fillId="11" borderId="16" xfId="0" applyFont="1" applyFill="1" applyBorder="1" applyAlignment="1">
      <alignment vertical="center"/>
    </xf>
    <xf numFmtId="0" fontId="28" fillId="11" borderId="22" xfId="0" applyFont="1" applyFill="1" applyBorder="1" applyAlignment="1">
      <alignment vertical="center"/>
    </xf>
    <xf numFmtId="4" fontId="28" fillId="11" borderId="22" xfId="0" applyNumberFormat="1" applyFont="1" applyFill="1" applyBorder="1" applyAlignment="1">
      <alignment vertical="center"/>
    </xf>
    <xf numFmtId="0" fontId="28" fillId="11" borderId="64" xfId="0" applyFont="1" applyFill="1" applyBorder="1" applyAlignment="1">
      <alignment vertical="center"/>
    </xf>
    <xf numFmtId="164" fontId="3" fillId="3" borderId="18" xfId="1" applyNumberFormat="1" applyFont="1" applyFill="1" applyBorder="1" applyAlignment="1"/>
    <xf numFmtId="164" fontId="3" fillId="3" borderId="33" xfId="1" applyNumberFormat="1" applyFont="1" applyFill="1" applyBorder="1" applyAlignment="1"/>
    <xf numFmtId="3" fontId="0" fillId="0" borderId="18" xfId="0" applyNumberFormat="1" applyBorder="1" applyAlignment="1">
      <alignment horizontal="center" vertical="center"/>
    </xf>
    <xf numFmtId="3" fontId="0" fillId="0" borderId="60" xfId="0" applyNumberFormat="1" applyBorder="1" applyAlignment="1">
      <alignment horizontal="center" vertical="center"/>
    </xf>
    <xf numFmtId="3" fontId="0" fillId="12" borderId="51" xfId="0" applyNumberFormat="1" applyFill="1" applyBorder="1" applyAlignment="1">
      <alignment horizontal="center" vertical="center"/>
    </xf>
    <xf numFmtId="3" fontId="0" fillId="0" borderId="43" xfId="1" applyNumberFormat="1" applyFont="1" applyFill="1" applyBorder="1" applyAlignment="1">
      <alignment horizontal="center" vertical="center"/>
    </xf>
    <xf numFmtId="3" fontId="0" fillId="12" borderId="51" xfId="1" applyNumberFormat="1" applyFont="1" applyFill="1" applyBorder="1" applyAlignment="1">
      <alignment horizontal="center"/>
    </xf>
    <xf numFmtId="3" fontId="0" fillId="0" borderId="51" xfId="1" applyNumberFormat="1" applyFont="1" applyFill="1" applyBorder="1" applyAlignment="1">
      <alignment horizontal="center"/>
    </xf>
    <xf numFmtId="3" fontId="29" fillId="0" borderId="8" xfId="0" applyNumberFormat="1" applyFont="1" applyBorder="1" applyAlignment="1">
      <alignment horizontal="center" vertical="center"/>
    </xf>
    <xf numFmtId="0" fontId="0" fillId="0" borderId="53" xfId="0" applyBorder="1" applyAlignment="1">
      <alignment vertical="center" wrapText="1"/>
    </xf>
    <xf numFmtId="3" fontId="0" fillId="0" borderId="26" xfId="0" applyNumberFormat="1" applyBorder="1" applyAlignment="1">
      <alignment horizontal="center" vertical="center"/>
    </xf>
    <xf numFmtId="3" fontId="0" fillId="12" borderId="18" xfId="0" applyNumberFormat="1" applyFill="1" applyBorder="1" applyAlignment="1">
      <alignment horizontal="center" vertical="center"/>
    </xf>
    <xf numFmtId="3" fontId="0" fillId="0" borderId="27" xfId="1" applyNumberFormat="1" applyFont="1" applyFill="1" applyBorder="1" applyAlignment="1">
      <alignment horizontal="center" vertical="center"/>
    </xf>
    <xf numFmtId="3" fontId="0" fillId="12" borderId="18" xfId="1" applyNumberFormat="1" applyFont="1" applyFill="1" applyBorder="1" applyAlignment="1">
      <alignment horizontal="center"/>
    </xf>
    <xf numFmtId="3" fontId="0" fillId="0" borderId="18" xfId="1" applyNumberFormat="1" applyFont="1" applyFill="1" applyBorder="1" applyAlignment="1">
      <alignment horizontal="center"/>
    </xf>
    <xf numFmtId="3" fontId="30" fillId="0" borderId="28" xfId="0" applyNumberFormat="1" applyFont="1" applyBorder="1" applyAlignment="1">
      <alignment horizontal="center" vertical="center"/>
    </xf>
    <xf numFmtId="0" fontId="0" fillId="0" borderId="49" xfId="0" applyBorder="1" applyAlignment="1">
      <alignment vertical="center" wrapText="1"/>
    </xf>
    <xf numFmtId="9" fontId="0" fillId="0" borderId="18" xfId="3" applyFont="1" applyFill="1" applyBorder="1" applyAlignment="1">
      <alignment horizontal="center"/>
    </xf>
    <xf numFmtId="3" fontId="30" fillId="0" borderId="14" xfId="0" applyNumberFormat="1" applyFont="1" applyBorder="1" applyAlignment="1">
      <alignment horizontal="center" vertical="center"/>
    </xf>
    <xf numFmtId="3" fontId="0" fillId="0" borderId="34" xfId="0" applyNumberFormat="1" applyBorder="1" applyAlignment="1">
      <alignment horizontal="center" vertical="center"/>
    </xf>
    <xf numFmtId="3" fontId="0" fillId="0" borderId="51" xfId="0" applyNumberFormat="1" applyBorder="1" applyAlignment="1">
      <alignment horizontal="center" vertical="center"/>
    </xf>
    <xf numFmtId="9" fontId="0" fillId="0" borderId="51" xfId="3" applyFont="1" applyFill="1" applyBorder="1" applyAlignment="1">
      <alignment horizontal="center"/>
    </xf>
    <xf numFmtId="3" fontId="31" fillId="0" borderId="8" xfId="0" applyNumberFormat="1" applyFont="1" applyBorder="1" applyAlignment="1">
      <alignment horizontal="center" vertical="center" wrapText="1" readingOrder="1"/>
    </xf>
    <xf numFmtId="9" fontId="0" fillId="0" borderId="51" xfId="3" applyFont="1" applyFill="1" applyBorder="1" applyAlignment="1">
      <alignment horizontal="center" vertical="center"/>
    </xf>
    <xf numFmtId="3" fontId="0" fillId="0" borderId="51" xfId="1" applyNumberFormat="1" applyFont="1" applyFill="1" applyBorder="1" applyAlignment="1">
      <alignment horizontal="center" vertical="center"/>
    </xf>
    <xf numFmtId="3" fontId="30" fillId="0" borderId="3" xfId="0" applyNumberFormat="1" applyFont="1" applyBorder="1" applyAlignment="1">
      <alignment horizontal="center" vertical="center"/>
    </xf>
    <xf numFmtId="2" fontId="0" fillId="0" borderId="0" xfId="0" applyNumberFormat="1"/>
    <xf numFmtId="3" fontId="3" fillId="3" borderId="21" xfId="0" applyNumberFormat="1" applyFont="1" applyFill="1" applyBorder="1" applyAlignment="1">
      <alignment horizontal="center"/>
    </xf>
    <xf numFmtId="3" fontId="3" fillId="3" borderId="22" xfId="0" applyNumberFormat="1" applyFont="1" applyFill="1" applyBorder="1" applyAlignment="1">
      <alignment horizontal="center"/>
    </xf>
    <xf numFmtId="3" fontId="3" fillId="3" borderId="22" xfId="0" applyNumberFormat="1" applyFont="1" applyFill="1" applyBorder="1" applyAlignment="1">
      <alignment horizontal="center" vertical="center"/>
    </xf>
    <xf numFmtId="9" fontId="3" fillId="3" borderId="22" xfId="3" applyFont="1" applyFill="1" applyBorder="1" applyAlignment="1">
      <alignment horizontal="center"/>
    </xf>
    <xf numFmtId="3" fontId="3" fillId="3" borderId="22" xfId="1" applyNumberFormat="1" applyFont="1" applyFill="1" applyBorder="1" applyAlignment="1">
      <alignment horizontal="center"/>
    </xf>
    <xf numFmtId="3" fontId="28" fillId="11" borderId="61" xfId="0" applyNumberFormat="1" applyFont="1" applyFill="1" applyBorder="1" applyAlignment="1">
      <alignment horizontal="center" vertical="center"/>
    </xf>
    <xf numFmtId="3" fontId="0" fillId="2" borderId="24" xfId="0" applyNumberFormat="1" applyFill="1" applyBorder="1" applyAlignment="1">
      <alignment horizontal="center" vertical="center" wrapText="1"/>
    </xf>
    <xf numFmtId="3" fontId="0" fillId="2" borderId="47" xfId="0" applyNumberFormat="1" applyFill="1" applyBorder="1" applyAlignment="1">
      <alignment horizontal="center" vertical="center" wrapText="1"/>
    </xf>
    <xf numFmtId="3" fontId="0" fillId="2" borderId="68" xfId="0" applyNumberFormat="1" applyFill="1" applyBorder="1" applyAlignment="1">
      <alignment horizontal="center" vertical="center" wrapText="1"/>
    </xf>
    <xf numFmtId="9" fontId="0" fillId="2" borderId="24" xfId="3" applyFont="1" applyFill="1" applyBorder="1" applyAlignment="1">
      <alignment horizontal="center" vertical="center" wrapText="1"/>
    </xf>
    <xf numFmtId="3" fontId="30" fillId="13" borderId="8" xfId="0" applyNumberFormat="1" applyFont="1" applyFill="1" applyBorder="1" applyAlignment="1">
      <alignment horizontal="center" vertical="center" wrapText="1"/>
    </xf>
    <xf numFmtId="3" fontId="3" fillId="3" borderId="18" xfId="0" applyNumberFormat="1" applyFont="1" applyFill="1" applyBorder="1" applyAlignment="1">
      <alignment horizontal="center"/>
    </xf>
    <xf numFmtId="3" fontId="3" fillId="3" borderId="26" xfId="0" applyNumberFormat="1" applyFont="1" applyFill="1" applyBorder="1" applyAlignment="1">
      <alignment horizontal="center"/>
    </xf>
    <xf numFmtId="3" fontId="3" fillId="3" borderId="27" xfId="1" applyNumberFormat="1" applyFont="1" applyFill="1" applyBorder="1" applyAlignment="1">
      <alignment horizontal="center" vertical="center"/>
    </xf>
    <xf numFmtId="9" fontId="3" fillId="3" borderId="18" xfId="3" applyFont="1" applyFill="1" applyBorder="1" applyAlignment="1">
      <alignment horizontal="center"/>
    </xf>
    <xf numFmtId="3" fontId="3" fillId="3" borderId="27" xfId="1" applyNumberFormat="1" applyFont="1" applyFill="1" applyBorder="1" applyAlignment="1">
      <alignment horizontal="center"/>
    </xf>
    <xf numFmtId="3" fontId="3" fillId="3" borderId="18" xfId="1" applyNumberFormat="1" applyFont="1" applyFill="1" applyBorder="1" applyAlignment="1">
      <alignment horizontal="center"/>
    </xf>
    <xf numFmtId="3" fontId="28" fillId="11" borderId="28" xfId="0" applyNumberFormat="1" applyFont="1" applyFill="1" applyBorder="1" applyAlignment="1">
      <alignment horizontal="center" vertical="center"/>
    </xf>
    <xf numFmtId="3" fontId="0" fillId="0" borderId="22" xfId="1" applyNumberFormat="1" applyFont="1" applyFill="1" applyBorder="1" applyAlignment="1">
      <alignment horizontal="center"/>
    </xf>
    <xf numFmtId="3" fontId="30" fillId="0" borderId="1" xfId="0" applyNumberFormat="1" applyFont="1" applyBorder="1" applyAlignment="1">
      <alignment horizontal="center" vertical="center"/>
    </xf>
    <xf numFmtId="3" fontId="0" fillId="0" borderId="7" xfId="0" applyNumberFormat="1" applyBorder="1" applyAlignment="1">
      <alignment horizontal="center" vertical="center"/>
    </xf>
    <xf numFmtId="3" fontId="0" fillId="0" borderId="44" xfId="0" applyNumberFormat="1" applyBorder="1" applyAlignment="1">
      <alignment horizontal="center" vertical="center"/>
    </xf>
    <xf numFmtId="3" fontId="0" fillId="0" borderId="7" xfId="1" applyNumberFormat="1" applyFont="1" applyFill="1" applyBorder="1" applyAlignment="1">
      <alignment horizontal="center" vertical="center"/>
    </xf>
    <xf numFmtId="9" fontId="0" fillId="0" borderId="7" xfId="3" applyFont="1" applyFill="1" applyBorder="1" applyAlignment="1">
      <alignment horizontal="center"/>
    </xf>
    <xf numFmtId="3" fontId="0" fillId="0" borderId="7" xfId="1" applyNumberFormat="1" applyFont="1" applyFill="1" applyBorder="1" applyAlignment="1">
      <alignment horizontal="center"/>
    </xf>
    <xf numFmtId="3" fontId="30" fillId="0" borderId="8" xfId="0" applyNumberFormat="1" applyFont="1" applyBorder="1" applyAlignment="1">
      <alignment horizontal="center" vertical="center"/>
    </xf>
    <xf numFmtId="3" fontId="0" fillId="0" borderId="33" xfId="0" applyNumberFormat="1" applyBorder="1" applyAlignment="1">
      <alignment horizontal="center" vertical="center"/>
    </xf>
    <xf numFmtId="3" fontId="0" fillId="0" borderId="18" xfId="1" applyNumberFormat="1" applyFont="1" applyFill="1" applyBorder="1" applyAlignment="1">
      <alignment horizontal="center" vertical="center"/>
    </xf>
    <xf numFmtId="3" fontId="0" fillId="0" borderId="29" xfId="0" applyNumberFormat="1" applyBorder="1" applyAlignment="1">
      <alignment horizontal="center" vertical="center"/>
    </xf>
    <xf numFmtId="3" fontId="0" fillId="0" borderId="31" xfId="0" applyNumberFormat="1" applyBorder="1" applyAlignment="1">
      <alignment horizontal="center" vertical="center"/>
    </xf>
    <xf numFmtId="3" fontId="0" fillId="0" borderId="30" xfId="0" applyNumberFormat="1" applyBorder="1" applyAlignment="1">
      <alignment horizontal="center" vertical="center"/>
    </xf>
    <xf numFmtId="9" fontId="0" fillId="0" borderId="31" xfId="3" applyFont="1" applyFill="1" applyBorder="1" applyAlignment="1">
      <alignment horizontal="center"/>
    </xf>
    <xf numFmtId="3" fontId="0" fillId="0" borderId="31" xfId="1" applyNumberFormat="1" applyFont="1" applyFill="1" applyBorder="1" applyAlignment="1">
      <alignment horizontal="center"/>
    </xf>
    <xf numFmtId="3" fontId="30" fillId="13" borderId="34" xfId="0" applyNumberFormat="1" applyFont="1" applyFill="1" applyBorder="1" applyAlignment="1">
      <alignment horizontal="center" vertical="center" wrapText="1"/>
    </xf>
    <xf numFmtId="3" fontId="30" fillId="13" borderId="51" xfId="0" applyNumberFormat="1" applyFont="1" applyFill="1" applyBorder="1" applyAlignment="1">
      <alignment horizontal="center" vertical="center" wrapText="1"/>
    </xf>
    <xf numFmtId="9" fontId="30" fillId="13" borderId="51" xfId="3" applyFont="1" applyFill="1" applyBorder="1" applyAlignment="1">
      <alignment horizontal="center" vertical="center" wrapText="1"/>
    </xf>
    <xf numFmtId="3" fontId="30" fillId="13" borderId="1" xfId="0" applyNumberFormat="1" applyFont="1" applyFill="1" applyBorder="1" applyAlignment="1">
      <alignment horizontal="center" vertical="center" wrapText="1"/>
    </xf>
    <xf numFmtId="0" fontId="0" fillId="4" borderId="18" xfId="0" applyFill="1" applyBorder="1" applyAlignment="1">
      <alignment horizontal="left" vertical="center" wrapText="1"/>
    </xf>
    <xf numFmtId="9" fontId="0" fillId="12" borderId="51" xfId="3" applyFont="1" applyFill="1" applyBorder="1" applyAlignment="1">
      <alignment horizontal="center" vertical="center"/>
    </xf>
    <xf numFmtId="3" fontId="0" fillId="0" borderId="43" xfId="1" applyNumberFormat="1" applyFont="1" applyFill="1" applyBorder="1" applyAlignment="1">
      <alignment horizontal="center"/>
    </xf>
    <xf numFmtId="9" fontId="0" fillId="12" borderId="18" xfId="3" applyFont="1" applyFill="1" applyBorder="1" applyAlignment="1">
      <alignment horizontal="center" vertical="center"/>
    </xf>
    <xf numFmtId="3" fontId="0" fillId="0" borderId="27" xfId="1" applyNumberFormat="1" applyFont="1" applyFill="1" applyBorder="1" applyAlignment="1">
      <alignment horizontal="center"/>
    </xf>
    <xf numFmtId="3" fontId="30" fillId="0" borderId="67" xfId="0" applyNumberFormat="1" applyFont="1" applyBorder="1" applyAlignment="1">
      <alignment horizontal="center" vertical="center"/>
    </xf>
    <xf numFmtId="0" fontId="0" fillId="4" borderId="31" xfId="0" applyFill="1" applyBorder="1" applyAlignment="1">
      <alignment horizontal="left" vertical="center" wrapText="1"/>
    </xf>
    <xf numFmtId="3" fontId="0" fillId="0" borderId="63" xfId="0" applyNumberFormat="1" applyBorder="1" applyAlignment="1">
      <alignment horizontal="center" vertical="center"/>
    </xf>
    <xf numFmtId="3" fontId="0" fillId="0" borderId="12" xfId="0" applyNumberFormat="1" applyBorder="1" applyAlignment="1">
      <alignment horizontal="center" vertical="center"/>
    </xf>
    <xf numFmtId="3" fontId="0" fillId="0" borderId="58" xfId="1" applyNumberFormat="1" applyFont="1" applyFill="1" applyBorder="1" applyAlignment="1">
      <alignment horizontal="center" vertical="center"/>
    </xf>
    <xf numFmtId="3" fontId="0" fillId="0" borderId="58" xfId="1" applyNumberFormat="1" applyFont="1" applyFill="1" applyBorder="1" applyAlignment="1">
      <alignment horizontal="center"/>
    </xf>
    <xf numFmtId="3" fontId="30" fillId="0" borderId="61" xfId="0" applyNumberFormat="1" applyFont="1" applyBorder="1" applyAlignment="1">
      <alignment horizontal="center" vertical="center"/>
    </xf>
    <xf numFmtId="0" fontId="3" fillId="3" borderId="5" xfId="0" applyFont="1" applyFill="1" applyBorder="1"/>
    <xf numFmtId="0" fontId="3" fillId="3" borderId="7" xfId="0" applyFont="1" applyFill="1" applyBorder="1"/>
    <xf numFmtId="3" fontId="28" fillId="11" borderId="5" xfId="0" applyNumberFormat="1" applyFont="1" applyFill="1" applyBorder="1" applyAlignment="1">
      <alignment horizontal="center" vertical="center"/>
    </xf>
    <xf numFmtId="3" fontId="28" fillId="11" borderId="7" xfId="0" applyNumberFormat="1" applyFont="1" applyFill="1" applyBorder="1" applyAlignment="1">
      <alignment horizontal="center" vertical="center"/>
    </xf>
    <xf numFmtId="9" fontId="28" fillId="11" borderId="7" xfId="3" applyFont="1" applyFill="1" applyBorder="1" applyAlignment="1">
      <alignment horizontal="center" vertical="center"/>
    </xf>
    <xf numFmtId="3" fontId="28" fillId="11" borderId="8" xfId="0" applyNumberFormat="1" applyFont="1" applyFill="1" applyBorder="1" applyAlignment="1">
      <alignment horizontal="center" vertical="center"/>
    </xf>
    <xf numFmtId="3" fontId="30" fillId="0" borderId="20" xfId="0" applyNumberFormat="1" applyFont="1" applyBorder="1" applyAlignment="1">
      <alignment horizontal="center" vertical="center"/>
    </xf>
    <xf numFmtId="3" fontId="30" fillId="0" borderId="18" xfId="0" applyNumberFormat="1" applyFont="1" applyBorder="1" applyAlignment="1">
      <alignment horizontal="center" vertical="center"/>
    </xf>
    <xf numFmtId="9" fontId="30" fillId="0" borderId="18" xfId="3" applyFont="1" applyBorder="1" applyAlignment="1">
      <alignment horizontal="center" vertical="center"/>
    </xf>
    <xf numFmtId="3" fontId="28" fillId="11" borderId="9" xfId="0" applyNumberFormat="1" applyFont="1" applyFill="1" applyBorder="1" applyAlignment="1">
      <alignment horizontal="center" vertical="center"/>
    </xf>
    <xf numFmtId="3" fontId="28" fillId="11" borderId="12" xfId="0" applyNumberFormat="1" applyFont="1" applyFill="1" applyBorder="1" applyAlignment="1">
      <alignment horizontal="center" vertical="center"/>
    </xf>
    <xf numFmtId="9" fontId="28" fillId="11" borderId="12" xfId="3" applyFont="1" applyFill="1" applyBorder="1" applyAlignment="1">
      <alignment horizontal="center" vertical="center"/>
    </xf>
    <xf numFmtId="3" fontId="28" fillId="11" borderId="14" xfId="0" applyNumberFormat="1" applyFont="1" applyFill="1" applyBorder="1" applyAlignment="1">
      <alignment horizontal="center" vertical="center"/>
    </xf>
    <xf numFmtId="3" fontId="30" fillId="13" borderId="5" xfId="0" applyNumberFormat="1" applyFont="1" applyFill="1" applyBorder="1" applyAlignment="1">
      <alignment horizontal="center" vertical="center" wrapText="1"/>
    </xf>
    <xf numFmtId="3" fontId="30" fillId="13" borderId="7" xfId="0" applyNumberFormat="1" applyFont="1" applyFill="1" applyBorder="1" applyAlignment="1">
      <alignment horizontal="center" vertical="center" wrapText="1"/>
    </xf>
    <xf numFmtId="9" fontId="30" fillId="13" borderId="7" xfId="3" applyFont="1" applyFill="1" applyBorder="1" applyAlignment="1">
      <alignment horizontal="center" vertical="center" wrapText="1"/>
    </xf>
    <xf numFmtId="3" fontId="28" fillId="11" borderId="12" xfId="10" applyNumberFormat="1" applyFont="1" applyFill="1" applyBorder="1" applyAlignment="1">
      <alignment horizontal="center"/>
    </xf>
    <xf numFmtId="9" fontId="28" fillId="11" borderId="12" xfId="3" applyFont="1" applyFill="1" applyBorder="1" applyAlignment="1">
      <alignment horizontal="center"/>
    </xf>
    <xf numFmtId="0" fontId="0" fillId="14" borderId="0" xfId="0" applyFill="1"/>
    <xf numFmtId="4" fontId="2" fillId="0" borderId="0" xfId="0" applyNumberFormat="1" applyFont="1"/>
    <xf numFmtId="3" fontId="2" fillId="0" borderId="0" xfId="0" applyNumberFormat="1" applyFont="1"/>
    <xf numFmtId="0" fontId="10" fillId="0" borderId="0" xfId="0" applyFont="1" applyAlignment="1">
      <alignment horizontal="left"/>
    </xf>
    <xf numFmtId="43" fontId="0" fillId="0" borderId="0" xfId="0" applyNumberFormat="1"/>
    <xf numFmtId="0" fontId="32" fillId="0" borderId="0" xfId="0" applyFont="1"/>
    <xf numFmtId="0" fontId="6" fillId="0" borderId="0" xfId="0" applyFont="1" applyAlignment="1">
      <alignment vertical="center"/>
    </xf>
    <xf numFmtId="3" fontId="6" fillId="2" borderId="21" xfId="0" applyNumberFormat="1" applyFont="1" applyFill="1" applyBorder="1" applyAlignment="1">
      <alignment horizontal="center" vertical="center" wrapText="1"/>
    </xf>
    <xf numFmtId="3" fontId="7" fillId="2" borderId="39" xfId="0" applyNumberFormat="1" applyFont="1" applyFill="1" applyBorder="1" applyAlignment="1">
      <alignment horizontal="center" vertical="center" wrapText="1"/>
    </xf>
    <xf numFmtId="3" fontId="28" fillId="11" borderId="60" xfId="0" applyNumberFormat="1" applyFont="1" applyFill="1" applyBorder="1" applyAlignment="1">
      <alignment horizontal="center" vertical="center"/>
    </xf>
    <xf numFmtId="3" fontId="28" fillId="11" borderId="65" xfId="0" applyNumberFormat="1" applyFont="1" applyFill="1" applyBorder="1" applyAlignment="1">
      <alignment horizontal="center" vertical="center" wrapText="1"/>
    </xf>
    <xf numFmtId="168" fontId="28" fillId="11" borderId="60" xfId="0" applyNumberFormat="1" applyFont="1" applyFill="1" applyBorder="1" applyAlignment="1">
      <alignment horizontal="center" vertical="center"/>
    </xf>
    <xf numFmtId="168" fontId="28" fillId="11" borderId="65" xfId="0" applyNumberFormat="1" applyFont="1" applyFill="1" applyBorder="1" applyAlignment="1">
      <alignment horizontal="center" vertical="center" wrapText="1"/>
    </xf>
    <xf numFmtId="0" fontId="28" fillId="11" borderId="2" xfId="0" applyFont="1" applyFill="1" applyBorder="1" applyAlignment="1">
      <alignment horizontal="center" vertical="center"/>
    </xf>
    <xf numFmtId="0" fontId="28" fillId="11" borderId="64" xfId="0" applyFont="1" applyFill="1" applyBorder="1" applyAlignment="1">
      <alignment horizontal="center" vertical="center" wrapText="1"/>
    </xf>
    <xf numFmtId="164" fontId="3" fillId="0" borderId="0" xfId="1" applyNumberFormat="1" applyFont="1" applyFill="1" applyBorder="1" applyAlignment="1"/>
    <xf numFmtId="3" fontId="0" fillId="0" borderId="65" xfId="0" applyNumberFormat="1" applyBorder="1" applyAlignment="1">
      <alignment horizontal="center" vertical="center"/>
    </xf>
    <xf numFmtId="167" fontId="0" fillId="0" borderId="60" xfId="2" applyNumberFormat="1" applyFont="1" applyBorder="1" applyAlignment="1">
      <alignment horizontal="center" vertical="center"/>
    </xf>
    <xf numFmtId="167" fontId="0" fillId="0" borderId="62" xfId="2" applyNumberFormat="1" applyFont="1" applyBorder="1" applyAlignment="1">
      <alignment horizontal="center" vertical="center"/>
    </xf>
    <xf numFmtId="3" fontId="0" fillId="0" borderId="43" xfId="0" applyNumberFormat="1" applyBorder="1" applyAlignment="1">
      <alignment horizontal="center" vertical="center"/>
    </xf>
    <xf numFmtId="3" fontId="0" fillId="0" borderId="62" xfId="0" applyNumberFormat="1" applyBorder="1" applyAlignment="1">
      <alignment horizontal="center" vertical="center"/>
    </xf>
    <xf numFmtId="3" fontId="0" fillId="0" borderId="36" xfId="0" applyNumberFormat="1" applyBorder="1" applyAlignment="1">
      <alignment horizontal="center"/>
    </xf>
    <xf numFmtId="167" fontId="0" fillId="0" borderId="20" xfId="2" applyNumberFormat="1" applyFont="1" applyBorder="1" applyAlignment="1">
      <alignment horizontal="center" vertical="center"/>
    </xf>
    <xf numFmtId="167" fontId="0" fillId="0" borderId="19" xfId="2" applyNumberFormat="1" applyFont="1" applyBorder="1" applyAlignment="1">
      <alignment horizontal="center" vertical="center"/>
    </xf>
    <xf numFmtId="3" fontId="0" fillId="0" borderId="27" xfId="0" applyNumberFormat="1" applyBorder="1" applyAlignment="1">
      <alignment horizontal="center" vertical="center"/>
    </xf>
    <xf numFmtId="3" fontId="0" fillId="0" borderId="19" xfId="0" applyNumberFormat="1" applyBorder="1" applyAlignment="1">
      <alignment horizontal="center" vertical="center"/>
    </xf>
    <xf numFmtId="0" fontId="0" fillId="0" borderId="53" xfId="0" applyBorder="1"/>
    <xf numFmtId="3" fontId="0" fillId="0" borderId="36" xfId="0" applyNumberFormat="1" applyBorder="1" applyAlignment="1">
      <alignment horizontal="center" vertical="center"/>
    </xf>
    <xf numFmtId="167" fontId="0" fillId="0" borderId="26" xfId="2" applyNumberFormat="1" applyFont="1" applyBorder="1" applyAlignment="1">
      <alignment horizontal="center" vertical="center"/>
    </xf>
    <xf numFmtId="0" fontId="0" fillId="0" borderId="54" xfId="0" applyBorder="1"/>
    <xf numFmtId="167" fontId="0" fillId="0" borderId="26" xfId="0" applyNumberFormat="1" applyBorder="1" applyAlignment="1">
      <alignment horizontal="center" vertical="center"/>
    </xf>
    <xf numFmtId="167" fontId="0" fillId="0" borderId="36" xfId="0" applyNumberFormat="1" applyBorder="1" applyAlignment="1">
      <alignment horizontal="center" vertical="center"/>
    </xf>
    <xf numFmtId="3" fontId="0" fillId="0" borderId="32" xfId="0" applyNumberFormat="1" applyBorder="1" applyAlignment="1">
      <alignment horizontal="center" vertical="center"/>
    </xf>
    <xf numFmtId="164" fontId="3" fillId="0" borderId="0" xfId="1" applyNumberFormat="1" applyFont="1" applyFill="1" applyBorder="1"/>
    <xf numFmtId="165" fontId="0" fillId="0" borderId="0" xfId="2" applyNumberFormat="1" applyFont="1" applyFill="1" applyBorder="1" applyAlignment="1"/>
    <xf numFmtId="3" fontId="0" fillId="0" borderId="66" xfId="0" applyNumberFormat="1" applyBorder="1" applyAlignment="1">
      <alignment horizontal="center" vertical="center"/>
    </xf>
    <xf numFmtId="3" fontId="0" fillId="0" borderId="10" xfId="0" applyNumberFormat="1" applyBorder="1" applyAlignment="1">
      <alignment horizontal="center" vertical="center"/>
    </xf>
    <xf numFmtId="167" fontId="0" fillId="0" borderId="66" xfId="2" applyNumberFormat="1" applyFont="1" applyBorder="1" applyAlignment="1">
      <alignment horizontal="center" vertical="center"/>
    </xf>
    <xf numFmtId="167" fontId="0" fillId="0" borderId="10" xfId="2" applyNumberFormat="1" applyFont="1" applyBorder="1" applyAlignment="1">
      <alignment horizontal="center" vertical="center"/>
    </xf>
    <xf numFmtId="165" fontId="0" fillId="0" borderId="0" xfId="2" applyNumberFormat="1" applyFont="1"/>
    <xf numFmtId="3" fontId="3" fillId="3" borderId="9" xfId="0" applyNumberFormat="1" applyFont="1" applyFill="1" applyBorder="1" applyAlignment="1">
      <alignment horizontal="center"/>
    </xf>
    <xf numFmtId="3" fontId="3" fillId="3" borderId="10" xfId="0" applyNumberFormat="1" applyFont="1" applyFill="1" applyBorder="1" applyAlignment="1">
      <alignment horizontal="center"/>
    </xf>
    <xf numFmtId="167" fontId="3" fillId="3" borderId="9" xfId="0" applyNumberFormat="1" applyFont="1" applyFill="1" applyBorder="1" applyAlignment="1">
      <alignment horizontal="center"/>
    </xf>
    <xf numFmtId="3" fontId="30" fillId="13" borderId="59" xfId="0" applyNumberFormat="1" applyFont="1" applyFill="1" applyBorder="1" applyAlignment="1">
      <alignment horizontal="center" vertical="center" wrapText="1"/>
    </xf>
    <xf numFmtId="3" fontId="30" fillId="13" borderId="35" xfId="0" applyNumberFormat="1" applyFont="1" applyFill="1" applyBorder="1" applyAlignment="1">
      <alignment horizontal="center" vertical="center" wrapText="1"/>
    </xf>
    <xf numFmtId="167" fontId="30" fillId="13" borderId="59" xfId="0" applyNumberFormat="1" applyFont="1" applyFill="1" applyBorder="1" applyAlignment="1">
      <alignment horizontal="center" vertical="center" wrapText="1"/>
    </xf>
    <xf numFmtId="167" fontId="30" fillId="13" borderId="6" xfId="0" applyNumberFormat="1" applyFont="1" applyFill="1" applyBorder="1" applyAlignment="1">
      <alignment horizontal="center" vertical="center" wrapText="1"/>
    </xf>
    <xf numFmtId="0" fontId="0" fillId="0" borderId="0" xfId="0" applyAlignment="1">
      <alignment vertical="center" wrapText="1"/>
    </xf>
    <xf numFmtId="0" fontId="0" fillId="4" borderId="5" xfId="0" applyFill="1" applyBorder="1" applyAlignment="1">
      <alignment horizontal="left" vertical="center" wrapText="1"/>
    </xf>
    <xf numFmtId="167" fontId="0" fillId="0" borderId="34" xfId="2" applyNumberFormat="1" applyFont="1" applyBorder="1" applyAlignment="1">
      <alignment horizontal="center" vertical="center"/>
    </xf>
    <xf numFmtId="0" fontId="0" fillId="4" borderId="29" xfId="0" applyFill="1" applyBorder="1" applyAlignment="1">
      <alignment horizontal="left" vertical="center" wrapText="1"/>
    </xf>
    <xf numFmtId="167" fontId="0" fillId="0" borderId="29" xfId="2" applyNumberFormat="1" applyFont="1" applyBorder="1" applyAlignment="1">
      <alignment horizontal="center" vertical="center"/>
    </xf>
    <xf numFmtId="167" fontId="0" fillId="0" borderId="32" xfId="2" applyNumberFormat="1" applyFont="1" applyBorder="1" applyAlignment="1">
      <alignment horizontal="center" vertical="center"/>
    </xf>
    <xf numFmtId="3" fontId="3" fillId="3" borderId="2" xfId="0" applyNumberFormat="1" applyFont="1" applyFill="1" applyBorder="1" applyAlignment="1">
      <alignment horizontal="center"/>
    </xf>
    <xf numFmtId="3" fontId="3" fillId="3" borderId="64" xfId="0" applyNumberFormat="1" applyFont="1" applyFill="1" applyBorder="1" applyAlignment="1">
      <alignment horizontal="center"/>
    </xf>
    <xf numFmtId="167" fontId="3" fillId="3" borderId="2" xfId="0" applyNumberFormat="1" applyFont="1" applyFill="1" applyBorder="1" applyAlignment="1">
      <alignment horizontal="center"/>
    </xf>
    <xf numFmtId="167" fontId="3" fillId="3" borderId="64" xfId="0" applyNumberFormat="1" applyFont="1" applyFill="1" applyBorder="1" applyAlignment="1">
      <alignment horizontal="center"/>
    </xf>
    <xf numFmtId="164" fontId="3" fillId="0" borderId="0" xfId="1" applyNumberFormat="1" applyFont="1"/>
    <xf numFmtId="3" fontId="0" fillId="12" borderId="23" xfId="0" applyNumberFormat="1" applyFill="1" applyBorder="1" applyAlignment="1">
      <alignment horizontal="center"/>
    </xf>
    <xf numFmtId="3" fontId="0" fillId="12" borderId="25" xfId="0" applyNumberFormat="1" applyFill="1" applyBorder="1" applyAlignment="1">
      <alignment horizontal="center"/>
    </xf>
    <xf numFmtId="167" fontId="0" fillId="12" borderId="23" xfId="2" applyNumberFormat="1" applyFont="1" applyFill="1" applyBorder="1" applyAlignment="1">
      <alignment horizontal="center"/>
    </xf>
    <xf numFmtId="167" fontId="0" fillId="12" borderId="25" xfId="2" applyNumberFormat="1" applyFont="1" applyFill="1" applyBorder="1" applyAlignment="1">
      <alignment horizontal="center"/>
    </xf>
    <xf numFmtId="3" fontId="0" fillId="12" borderId="25" xfId="1" applyNumberFormat="1" applyFont="1" applyFill="1" applyBorder="1" applyAlignment="1">
      <alignment horizontal="center"/>
    </xf>
    <xf numFmtId="164" fontId="0" fillId="0" borderId="0" xfId="1" applyNumberFormat="1" applyFont="1" applyAlignment="1">
      <alignment horizontal="right"/>
    </xf>
    <xf numFmtId="167" fontId="3" fillId="3" borderId="9" xfId="2" applyNumberFormat="1" applyFont="1" applyFill="1" applyBorder="1" applyAlignment="1">
      <alignment horizontal="center"/>
    </xf>
    <xf numFmtId="167" fontId="3" fillId="3" borderId="10" xfId="2" applyNumberFormat="1" applyFont="1" applyFill="1" applyBorder="1" applyAlignment="1">
      <alignment horizontal="center"/>
    </xf>
    <xf numFmtId="3" fontId="3" fillId="3" borderId="10" xfId="1" applyNumberFormat="1" applyFont="1" applyFill="1" applyBorder="1" applyAlignment="1">
      <alignment horizontal="center"/>
    </xf>
    <xf numFmtId="164" fontId="3" fillId="0" borderId="0" xfId="1" applyNumberFormat="1" applyFont="1" applyAlignment="1">
      <alignment horizontal="right"/>
    </xf>
    <xf numFmtId="164" fontId="3" fillId="0" borderId="0" xfId="1" applyNumberFormat="1" applyFont="1" applyFill="1" applyBorder="1" applyAlignment="1">
      <alignment horizontal="right"/>
    </xf>
    <xf numFmtId="3" fontId="0" fillId="2" borderId="5" xfId="0" applyNumberFormat="1" applyFill="1" applyBorder="1" applyAlignment="1">
      <alignment horizontal="center" vertical="center" wrapText="1"/>
    </xf>
    <xf numFmtId="3" fontId="0" fillId="2" borderId="6" xfId="0" applyNumberFormat="1" applyFill="1" applyBorder="1" applyAlignment="1">
      <alignment horizontal="center" vertical="center" wrapText="1"/>
    </xf>
    <xf numFmtId="167" fontId="0" fillId="2" borderId="5" xfId="2" applyNumberFormat="1" applyFont="1" applyFill="1" applyBorder="1" applyAlignment="1">
      <alignment horizontal="center" vertical="center" wrapText="1"/>
    </xf>
    <xf numFmtId="167" fontId="0" fillId="2" borderId="6" xfId="2" applyNumberFormat="1" applyFont="1" applyFill="1" applyBorder="1" applyAlignment="1">
      <alignment horizontal="center" vertical="center" wrapText="1"/>
    </xf>
    <xf numFmtId="167" fontId="3" fillId="3" borderId="10" xfId="0" applyNumberFormat="1" applyFont="1" applyFill="1" applyBorder="1" applyAlignment="1">
      <alignment horizontal="center"/>
    </xf>
    <xf numFmtId="3" fontId="28" fillId="15" borderId="37" xfId="0" applyNumberFormat="1" applyFont="1" applyFill="1" applyBorder="1"/>
    <xf numFmtId="3" fontId="28" fillId="15" borderId="46" xfId="0" applyNumberFormat="1" applyFont="1" applyFill="1" applyBorder="1"/>
    <xf numFmtId="0" fontId="28" fillId="11" borderId="37" xfId="0" applyFont="1" applyFill="1" applyBorder="1"/>
    <xf numFmtId="0" fontId="28" fillId="11" borderId="41" xfId="0" applyFont="1" applyFill="1" applyBorder="1"/>
    <xf numFmtId="0" fontId="28" fillId="15" borderId="37" xfId="0" applyFont="1" applyFill="1" applyBorder="1"/>
    <xf numFmtId="0" fontId="28" fillId="15" borderId="41" xfId="0" applyFont="1" applyFill="1" applyBorder="1"/>
    <xf numFmtId="164" fontId="2" fillId="0" borderId="0" xfId="1" applyNumberFormat="1" applyFont="1"/>
    <xf numFmtId="164" fontId="0" fillId="0" borderId="0" xfId="0" applyNumberFormat="1"/>
    <xf numFmtId="1" fontId="0" fillId="0" borderId="0" xfId="0" applyNumberFormat="1"/>
    <xf numFmtId="165" fontId="3" fillId="0" borderId="0" xfId="2" applyNumberFormat="1" applyFont="1" applyFill="1" applyBorder="1" applyAlignment="1"/>
    <xf numFmtId="0" fontId="30" fillId="0" borderId="9" xfId="0" applyFont="1" applyBorder="1" applyAlignment="1">
      <alignment horizontal="center" vertical="center"/>
    </xf>
    <xf numFmtId="0" fontId="30" fillId="0" borderId="10" xfId="0" applyFont="1" applyBorder="1" applyAlignment="1">
      <alignment horizontal="center" vertical="center"/>
    </xf>
    <xf numFmtId="167" fontId="30" fillId="0" borderId="9" xfId="0" applyNumberFormat="1" applyFont="1" applyBorder="1" applyAlignment="1">
      <alignment horizontal="center" vertical="center"/>
    </xf>
    <xf numFmtId="167" fontId="30" fillId="0" borderId="10" xfId="0" applyNumberFormat="1" applyFont="1" applyBorder="1" applyAlignment="1">
      <alignment horizontal="center" vertical="center"/>
    </xf>
    <xf numFmtId="3" fontId="30" fillId="0" borderId="22" xfId="0" applyNumberFormat="1" applyFont="1" applyBorder="1" applyAlignment="1">
      <alignment horizontal="center"/>
    </xf>
    <xf numFmtId="3" fontId="30" fillId="0" borderId="10" xfId="0" applyNumberFormat="1" applyFont="1" applyBorder="1" applyAlignment="1">
      <alignment horizontal="center" vertical="center"/>
    </xf>
    <xf numFmtId="164" fontId="0" fillId="0" borderId="0" xfId="1" applyNumberFormat="1" applyFont="1" applyFill="1" applyBorder="1" applyAlignment="1">
      <alignment horizontal="right" wrapText="1"/>
    </xf>
    <xf numFmtId="0" fontId="30" fillId="0" borderId="7" xfId="0" applyFont="1" applyBorder="1" applyAlignment="1">
      <alignment horizontal="center" vertical="center"/>
    </xf>
    <xf numFmtId="0" fontId="30" fillId="0" borderId="6" xfId="0" applyFont="1" applyBorder="1" applyAlignment="1">
      <alignment horizontal="center" vertical="center"/>
    </xf>
    <xf numFmtId="167" fontId="30" fillId="0" borderId="5" xfId="0" applyNumberFormat="1" applyFont="1" applyBorder="1" applyAlignment="1">
      <alignment horizontal="center" vertical="center"/>
    </xf>
    <xf numFmtId="167" fontId="30" fillId="0" borderId="6" xfId="0" applyNumberFormat="1" applyFont="1" applyBorder="1" applyAlignment="1">
      <alignment horizontal="center" vertical="center"/>
    </xf>
    <xf numFmtId="3" fontId="30" fillId="0" borderId="5" xfId="0" applyNumberFormat="1" applyFont="1" applyBorder="1" applyAlignment="1">
      <alignment horizontal="center" vertical="center"/>
    </xf>
    <xf numFmtId="3" fontId="30" fillId="0" borderId="6" xfId="0" applyNumberFormat="1" applyFont="1" applyBorder="1" applyAlignment="1">
      <alignment horizont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167" fontId="30" fillId="0" borderId="20" xfId="0" applyNumberFormat="1" applyFont="1" applyBorder="1" applyAlignment="1">
      <alignment horizontal="center" vertical="center"/>
    </xf>
    <xf numFmtId="167" fontId="30" fillId="0" borderId="19" xfId="0" applyNumberFormat="1" applyFont="1" applyBorder="1" applyAlignment="1">
      <alignment horizontal="center" vertical="center"/>
    </xf>
    <xf numFmtId="3" fontId="30" fillId="0" borderId="19" xfId="0" applyNumberFormat="1" applyFont="1" applyBorder="1" applyAlignment="1">
      <alignment horizontal="center"/>
    </xf>
    <xf numFmtId="0" fontId="30" fillId="0" borderId="12" xfId="0" applyFont="1" applyBorder="1" applyAlignment="1">
      <alignment horizontal="center" vertical="center"/>
    </xf>
    <xf numFmtId="3" fontId="30" fillId="0" borderId="9" xfId="0" applyNumberFormat="1" applyFont="1" applyBorder="1" applyAlignment="1">
      <alignment horizontal="center" vertical="center"/>
    </xf>
    <xf numFmtId="3" fontId="30" fillId="0" borderId="10" xfId="0" applyNumberFormat="1" applyFont="1" applyBorder="1" applyAlignment="1">
      <alignment horizontal="center"/>
    </xf>
    <xf numFmtId="0" fontId="28" fillId="11" borderId="37" xfId="0" applyFont="1" applyFill="1" applyBorder="1" applyAlignment="1">
      <alignment horizontal="center"/>
    </xf>
    <xf numFmtId="167" fontId="28" fillId="11" borderId="56" xfId="0" applyNumberFormat="1" applyFont="1" applyFill="1" applyBorder="1" applyAlignment="1">
      <alignment horizontal="center"/>
    </xf>
    <xf numFmtId="167" fontId="28" fillId="11" borderId="64" xfId="0" applyNumberFormat="1" applyFont="1" applyFill="1" applyBorder="1" applyAlignment="1">
      <alignment horizontal="center"/>
    </xf>
    <xf numFmtId="0" fontId="30" fillId="13" borderId="34" xfId="0" applyFont="1" applyFill="1" applyBorder="1" applyAlignment="1">
      <alignment horizontal="center" vertical="center" wrapText="1"/>
    </xf>
    <xf numFmtId="0" fontId="30" fillId="13" borderId="62" xfId="0" applyFont="1" applyFill="1" applyBorder="1" applyAlignment="1">
      <alignment horizontal="center" vertical="center" wrapText="1"/>
    </xf>
    <xf numFmtId="167" fontId="30" fillId="13" borderId="34" xfId="0" applyNumberFormat="1" applyFont="1" applyFill="1" applyBorder="1" applyAlignment="1">
      <alignment horizontal="center" vertical="center" wrapText="1"/>
    </xf>
    <xf numFmtId="167" fontId="30" fillId="13" borderId="62" xfId="0" applyNumberFormat="1" applyFont="1" applyFill="1" applyBorder="1" applyAlignment="1">
      <alignment horizontal="center" vertical="center" wrapText="1"/>
    </xf>
    <xf numFmtId="3" fontId="30" fillId="13" borderId="62" xfId="0" applyNumberFormat="1" applyFont="1" applyFill="1" applyBorder="1" applyAlignment="1">
      <alignment horizontal="center" vertical="center" wrapText="1"/>
    </xf>
    <xf numFmtId="0" fontId="0" fillId="4" borderId="34" xfId="0" applyFill="1" applyBorder="1" applyAlignment="1">
      <alignment horizontal="left" vertical="center" wrapText="1"/>
    </xf>
    <xf numFmtId="0" fontId="30" fillId="0" borderId="5" xfId="0" applyFont="1" applyBorder="1" applyAlignment="1">
      <alignment horizontal="center" vertical="center"/>
    </xf>
    <xf numFmtId="3" fontId="30" fillId="0" borderId="6" xfId="0" applyNumberFormat="1" applyFont="1" applyBorder="1" applyAlignment="1">
      <alignment horizontal="center" vertical="center"/>
    </xf>
    <xf numFmtId="0" fontId="0" fillId="4" borderId="9" xfId="0" applyFill="1" applyBorder="1" applyAlignment="1">
      <alignment horizontal="left" vertical="center" wrapText="1"/>
    </xf>
    <xf numFmtId="0" fontId="3" fillId="3" borderId="15" xfId="0" applyFont="1" applyFill="1" applyBorder="1"/>
    <xf numFmtId="0" fontId="3" fillId="3" borderId="55" xfId="0" applyFont="1" applyFill="1" applyBorder="1"/>
    <xf numFmtId="0" fontId="3" fillId="3" borderId="15" xfId="0" applyFont="1" applyFill="1" applyBorder="1" applyAlignment="1">
      <alignment horizontal="center"/>
    </xf>
    <xf numFmtId="3" fontId="3" fillId="3" borderId="15" xfId="0" applyNumberFormat="1" applyFont="1" applyFill="1" applyBorder="1" applyAlignment="1">
      <alignment horizontal="center"/>
    </xf>
    <xf numFmtId="0" fontId="0" fillId="0" borderId="21" xfId="0" applyBorder="1"/>
    <xf numFmtId="0" fontId="0" fillId="0" borderId="39" xfId="0" applyBorder="1"/>
    <xf numFmtId="0" fontId="0" fillId="0" borderId="21" xfId="0" applyBorder="1" applyAlignment="1">
      <alignment horizontal="center"/>
    </xf>
    <xf numFmtId="0" fontId="3" fillId="3" borderId="37" xfId="0" applyFont="1" applyFill="1" applyBorder="1" applyAlignment="1">
      <alignment horizontal="center"/>
    </xf>
    <xf numFmtId="167" fontId="28" fillId="11" borderId="9" xfId="0" applyNumberFormat="1" applyFont="1" applyFill="1" applyBorder="1" applyAlignment="1">
      <alignment horizontal="center"/>
    </xf>
    <xf numFmtId="3" fontId="3" fillId="3" borderId="37" xfId="0" applyNumberFormat="1" applyFont="1" applyFill="1" applyBorder="1" applyAlignment="1">
      <alignment horizontal="center"/>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167" fontId="0" fillId="2" borderId="37" xfId="0" applyNumberFormat="1" applyFill="1" applyBorder="1" applyAlignment="1">
      <alignment horizontal="center" vertical="center" wrapText="1"/>
    </xf>
    <xf numFmtId="167" fontId="0" fillId="2" borderId="62" xfId="0" applyNumberFormat="1" applyFill="1" applyBorder="1" applyAlignment="1">
      <alignment horizontal="center" vertical="center" wrapText="1"/>
    </xf>
    <xf numFmtId="0" fontId="3" fillId="3" borderId="38" xfId="0" applyFont="1" applyFill="1" applyBorder="1"/>
    <xf numFmtId="164" fontId="3" fillId="5" borderId="41" xfId="1" applyNumberFormat="1" applyFont="1" applyFill="1" applyBorder="1" applyAlignment="1"/>
    <xf numFmtId="167" fontId="3" fillId="3" borderId="37" xfId="1" applyNumberFormat="1" applyFont="1" applyFill="1" applyBorder="1" applyAlignment="1"/>
    <xf numFmtId="167" fontId="3" fillId="3" borderId="41" xfId="1" applyNumberFormat="1" applyFont="1" applyFill="1" applyBorder="1" applyAlignment="1"/>
    <xf numFmtId="0" fontId="0" fillId="0" borderId="19" xfId="3" applyNumberFormat="1" applyFont="1" applyBorder="1" applyAlignment="1">
      <alignment horizontal="center" vertical="center"/>
    </xf>
    <xf numFmtId="167" fontId="0" fillId="0" borderId="20" xfId="0" applyNumberFormat="1" applyBorder="1" applyAlignment="1">
      <alignment horizontal="center" vertical="center"/>
    </xf>
    <xf numFmtId="167" fontId="0" fillId="0" borderId="18" xfId="0" applyNumberFormat="1" applyBorder="1" applyAlignment="1">
      <alignment horizontal="center" vertical="center"/>
    </xf>
    <xf numFmtId="3" fontId="28" fillId="11" borderId="37" xfId="0" applyNumberFormat="1" applyFont="1" applyFill="1" applyBorder="1" applyAlignment="1">
      <alignment horizontal="center"/>
    </xf>
    <xf numFmtId="0" fontId="7" fillId="2" borderId="63"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0" fillId="4" borderId="60" xfId="0" applyFill="1" applyBorder="1" applyAlignment="1">
      <alignment horizontal="left" vertical="center"/>
    </xf>
    <xf numFmtId="0" fontId="0" fillId="4" borderId="57" xfId="0" applyFill="1" applyBorder="1" applyAlignment="1">
      <alignment horizontal="left" vertical="center"/>
    </xf>
    <xf numFmtId="0" fontId="6" fillId="2" borderId="1" xfId="0" applyFont="1" applyFill="1" applyBorder="1" applyAlignment="1">
      <alignment horizontal="center" vertical="center" wrapText="1"/>
    </xf>
    <xf numFmtId="0" fontId="0" fillId="0" borderId="60" xfId="0" applyBorder="1" applyAlignment="1">
      <alignment horizontal="left" vertical="center" wrapText="1"/>
    </xf>
    <xf numFmtId="0" fontId="0" fillId="0" borderId="57" xfId="0" applyBorder="1" applyAlignment="1">
      <alignment horizontal="left" vertical="center" wrapText="1"/>
    </xf>
    <xf numFmtId="0" fontId="0" fillId="0" borderId="47" xfId="0" applyBorder="1" applyAlignment="1">
      <alignment horizontal="left" vertical="center" wrapText="1"/>
    </xf>
    <xf numFmtId="0" fontId="0" fillId="0" borderId="26" xfId="0" applyBorder="1" applyAlignment="1">
      <alignment horizontal="left" vertical="center" wrapText="1"/>
    </xf>
    <xf numFmtId="0" fontId="6" fillId="2" borderId="45" xfId="0" applyFont="1" applyFill="1" applyBorder="1" applyAlignment="1">
      <alignment horizontal="center" vertical="center"/>
    </xf>
    <xf numFmtId="0" fontId="0" fillId="4" borderId="48" xfId="0" applyFill="1" applyBorder="1" applyAlignment="1">
      <alignment horizontal="left" vertical="center"/>
    </xf>
    <xf numFmtId="0" fontId="0" fillId="4" borderId="49" xfId="0" applyFill="1" applyBorder="1" applyAlignment="1">
      <alignment horizontal="left" vertical="center"/>
    </xf>
    <xf numFmtId="3" fontId="6" fillId="2" borderId="43" xfId="0" applyNumberFormat="1" applyFont="1" applyFill="1" applyBorder="1" applyAlignment="1">
      <alignment horizontal="center" vertical="center" wrapText="1"/>
    </xf>
    <xf numFmtId="0" fontId="6" fillId="6" borderId="60"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2" borderId="60" xfId="0" applyFont="1" applyFill="1" applyBorder="1" applyAlignment="1">
      <alignment horizontal="center" vertical="center"/>
    </xf>
    <xf numFmtId="0" fontId="6" fillId="2" borderId="1" xfId="0" applyFont="1" applyFill="1" applyBorder="1" applyAlignment="1">
      <alignment horizontal="center" vertical="center"/>
    </xf>
    <xf numFmtId="3" fontId="7" fillId="2" borderId="46" xfId="1" applyNumberFormat="1" applyFont="1" applyFill="1" applyBorder="1" applyAlignment="1">
      <alignment horizontal="center" vertical="center" wrapText="1"/>
    </xf>
    <xf numFmtId="3" fontId="7" fillId="2" borderId="45" xfId="1" applyNumberFormat="1" applyFont="1" applyFill="1" applyBorder="1" applyAlignment="1">
      <alignment horizontal="center" vertical="center" wrapText="1"/>
    </xf>
    <xf numFmtId="164" fontId="7" fillId="6" borderId="56" xfId="1" applyNumberFormat="1" applyFont="1" applyFill="1" applyBorder="1" applyAlignment="1">
      <alignment horizontal="center" vertical="center" wrapText="1"/>
    </xf>
    <xf numFmtId="164" fontId="7" fillId="6" borderId="61"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59" xfId="0" applyBorder="1" applyAlignment="1">
      <alignment horizontal="left" vertical="center" wrapText="1"/>
    </xf>
    <xf numFmtId="0" fontId="0" fillId="0" borderId="66" xfId="0" applyBorder="1" applyAlignment="1">
      <alignment horizontal="left" vertical="center" wrapText="1"/>
    </xf>
    <xf numFmtId="0" fontId="0" fillId="4" borderId="50" xfId="0" applyFill="1" applyBorder="1" applyAlignment="1">
      <alignment horizontal="left" vertical="center"/>
    </xf>
    <xf numFmtId="0" fontId="6" fillId="2" borderId="60" xfId="0" applyFont="1" applyFill="1" applyBorder="1" applyAlignment="1">
      <alignment horizontal="center" vertical="center" wrapText="1"/>
    </xf>
    <xf numFmtId="164" fontId="7" fillId="2" borderId="56" xfId="1" applyNumberFormat="1" applyFont="1" applyFill="1" applyBorder="1" applyAlignment="1">
      <alignment horizontal="center" vertical="center" wrapText="1"/>
    </xf>
    <xf numFmtId="164" fontId="7" fillId="2" borderId="61" xfId="1" applyNumberFormat="1" applyFont="1" applyFill="1" applyBorder="1" applyAlignment="1">
      <alignment horizontal="center" vertical="center" wrapText="1"/>
    </xf>
    <xf numFmtId="0" fontId="21" fillId="0" borderId="43" xfId="7" applyFont="1" applyBorder="1" applyAlignment="1">
      <alignment horizontal="left" vertical="top" wrapText="1"/>
    </xf>
    <xf numFmtId="0" fontId="20" fillId="0" borderId="0" xfId="7" applyFont="1" applyAlignment="1">
      <alignment horizontal="left" vertical="center" wrapText="1"/>
    </xf>
    <xf numFmtId="0" fontId="17" fillId="0" borderId="0" xfId="7" applyAlignment="1">
      <alignment horizontal="left" vertical="center" wrapText="1"/>
    </xf>
    <xf numFmtId="0" fontId="24" fillId="0" borderId="36" xfId="7" applyFont="1" applyBorder="1" applyAlignment="1">
      <alignment horizontal="center" vertical="center"/>
    </xf>
    <xf numFmtId="0" fontId="24" fillId="0" borderId="27" xfId="7" applyFont="1" applyBorder="1" applyAlignment="1">
      <alignment horizontal="center" vertical="center"/>
    </xf>
    <xf numFmtId="0" fontId="24" fillId="0" borderId="33" xfId="7" applyFont="1" applyBorder="1" applyAlignment="1">
      <alignment horizontal="center" vertical="center"/>
    </xf>
  </cellXfs>
  <cellStyles count="11">
    <cellStyle name="Comma" xfId="1" builtinId="3"/>
    <cellStyle name="Currency" xfId="2" builtinId="4"/>
    <cellStyle name="Normal" xfId="0" builtinId="0"/>
    <cellStyle name="Normal - Style1 2 6" xfId="10" xr:uid="{00000000-0005-0000-0000-000003000000}"/>
    <cellStyle name="Normal 10 2" xfId="4" xr:uid="{00000000-0005-0000-0000-000004000000}"/>
    <cellStyle name="Normal 2" xfId="5" xr:uid="{00000000-0005-0000-0000-000005000000}"/>
    <cellStyle name="Normal 2 2" xfId="7" xr:uid="{00000000-0005-0000-0000-000006000000}"/>
    <cellStyle name="Normal 2 3" xfId="9" xr:uid="{00000000-0005-0000-0000-000007000000}"/>
    <cellStyle name="Normal 4" xfId="8" xr:uid="{00000000-0005-0000-0000-000008000000}"/>
    <cellStyle name="Normal_Revised Exhibit 1_021810_Eberts" xfId="6" xr:uid="{00000000-0005-0000-0000-000009000000}"/>
    <cellStyle name="Percent" xfId="3" builtinId="5"/>
  </cellStyles>
  <dxfs count="0"/>
  <tableStyles count="0" defaultTableStyle="TableStyleMedium2" defaultPivotStyle="PivotStyleLight16"/>
  <colors>
    <mruColors>
      <color rgb="FF1F45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Metrics'!$L$6:$O$6</c:f>
              <c:strCache>
                <c:ptCount val="4"/>
                <c:pt idx="0">
                  <c:v> Primary Metric Electric (MWh) - 2020/21  TRM </c:v>
                </c:pt>
                <c:pt idx="1">
                  <c:v> Secondary Metric Electric (MWh) 2022 TRM </c:v>
                </c:pt>
                <c:pt idx="2">
                  <c:v> Primary Metric - Gas (Dth) - 2020/21 TRM </c:v>
                </c:pt>
                <c:pt idx="3">
                  <c:v> Secondary Metric - Gas (Dth) - 2022 TRM </c:v>
                </c:pt>
              </c:strCache>
            </c:strRef>
          </c:cat>
          <c:val>
            <c:numRef>
              <c:f>'AP F - Secondary Metrics'!$L$7:$O$7</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D7D5-4490-B6EF-0055D0B63535}"/>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Metrics'!$L$6:$M$6</c:f>
              <c:strCache>
                <c:ptCount val="2"/>
                <c:pt idx="0">
                  <c:v> Primary Metric Electric (MWh) - 2020/21  TRM </c:v>
                </c:pt>
                <c:pt idx="1">
                  <c:v> Secondary Metric Electric (MWh) 2022 TRM </c:v>
                </c:pt>
              </c:strCache>
            </c:strRef>
          </c:cat>
          <c:val>
            <c:numRef>
              <c:f>'AP F - Secondary Metrics'!$L$8:$M$8</c:f>
              <c:numCache>
                <c:formatCode>_(* #,##0_);_(* \(#,##0\);_(* "-"??_);_(@_)</c:formatCode>
                <c:ptCount val="2"/>
                <c:pt idx="0">
                  <c:v>0</c:v>
                </c:pt>
                <c:pt idx="1">
                  <c:v>3625802.1097407416</c:v>
                </c:pt>
              </c:numCache>
            </c:numRef>
          </c:val>
          <c:extLst>
            <c:ext xmlns:c16="http://schemas.microsoft.com/office/drawing/2014/chart" uri="{C3380CC4-5D6E-409C-BE32-E72D297353CC}">
              <c16:uniqueId val="{00000000-7A54-4E7D-AB0A-66391554A25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41031</xdr:colOff>
      <xdr:row>10</xdr:row>
      <xdr:rowOff>96779</xdr:rowOff>
    </xdr:from>
    <xdr:to>
      <xdr:col>16</xdr:col>
      <xdr:colOff>228600</xdr:colOff>
      <xdr:row>17</xdr:row>
      <xdr:rowOff>390525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73045</xdr:colOff>
      <xdr:row>19</xdr:row>
      <xdr:rowOff>116211</xdr:rowOff>
    </xdr:from>
    <xdr:to>
      <xdr:col>14</xdr:col>
      <xdr:colOff>904875</xdr:colOff>
      <xdr:row>31</xdr:row>
      <xdr:rowOff>13667</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B1:N13"/>
  <sheetViews>
    <sheetView zoomScaleNormal="100" workbookViewId="0">
      <selection activeCell="B4" sqref="B4"/>
    </sheetView>
  </sheetViews>
  <sheetFormatPr defaultRowHeight="14.5"/>
  <cols>
    <col min="1" max="1" width="3.81640625" customWidth="1"/>
    <col min="2" max="2" width="20.81640625" customWidth="1"/>
    <col min="3" max="14" width="6.7265625" customWidth="1"/>
    <col min="15" max="15" width="3.81640625" customWidth="1"/>
  </cols>
  <sheetData>
    <row r="1" spans="2:14" ht="15.5">
      <c r="B1" s="92" t="s">
        <v>21</v>
      </c>
    </row>
    <row r="2" spans="2:14">
      <c r="B2" s="395"/>
      <c r="C2" s="397" t="s">
        <v>22</v>
      </c>
      <c r="D2" s="397"/>
      <c r="E2" s="397"/>
      <c r="F2" s="397"/>
      <c r="G2" s="397"/>
      <c r="H2" s="397"/>
      <c r="I2" s="398" t="s">
        <v>23</v>
      </c>
      <c r="J2" s="398"/>
      <c r="K2" s="398"/>
      <c r="L2" s="398"/>
      <c r="M2" s="398"/>
      <c r="N2" s="398"/>
    </row>
    <row r="3" spans="2:14">
      <c r="B3" s="396"/>
      <c r="C3" s="128" t="s">
        <v>24</v>
      </c>
      <c r="D3" s="129" t="s">
        <v>25</v>
      </c>
      <c r="E3" s="129" t="s">
        <v>26</v>
      </c>
      <c r="F3" s="130" t="s">
        <v>27</v>
      </c>
      <c r="G3" s="131" t="s">
        <v>28</v>
      </c>
      <c r="H3" s="131" t="s">
        <v>29</v>
      </c>
      <c r="I3" s="99" t="s">
        <v>24</v>
      </c>
      <c r="J3" s="100" t="s">
        <v>25</v>
      </c>
      <c r="K3" s="100" t="s">
        <v>26</v>
      </c>
      <c r="L3" s="101" t="s">
        <v>27</v>
      </c>
      <c r="M3" s="102" t="s">
        <v>28</v>
      </c>
      <c r="N3" s="102" t="s">
        <v>29</v>
      </c>
    </row>
    <row r="4" spans="2:14" ht="32.15" customHeight="1">
      <c r="B4" s="133" t="s">
        <v>30</v>
      </c>
      <c r="C4" s="132">
        <v>1.6912953660334422</v>
      </c>
      <c r="D4" s="132">
        <v>7.6873094770242494</v>
      </c>
      <c r="E4" s="132">
        <v>0.88903672878263074</v>
      </c>
      <c r="F4" s="132">
        <v>0.55795752066447302</v>
      </c>
      <c r="G4" s="132">
        <v>0.69537437664100765</v>
      </c>
      <c r="H4" s="132">
        <v>2.3100122391922571</v>
      </c>
      <c r="I4" s="132"/>
      <c r="J4" s="132"/>
      <c r="K4" s="132"/>
      <c r="L4" s="132"/>
      <c r="M4" s="132"/>
      <c r="N4" s="132"/>
    </row>
    <row r="5" spans="2:14" ht="32.15" customHeight="1">
      <c r="B5" s="133" t="s">
        <v>31</v>
      </c>
      <c r="C5" s="132">
        <v>1.5948443461590431</v>
      </c>
      <c r="D5" s="132">
        <v>4.8944843843390915</v>
      </c>
      <c r="E5" s="132">
        <v>1.2080576718959766</v>
      </c>
      <c r="F5" s="132">
        <v>0.72342567722215156</v>
      </c>
      <c r="G5" s="132">
        <v>0.77418863545946359</v>
      </c>
      <c r="H5" s="132">
        <v>2.4269064669265794</v>
      </c>
      <c r="I5" s="132"/>
      <c r="J5" s="132"/>
      <c r="K5" s="132"/>
      <c r="L5" s="132"/>
      <c r="M5" s="132"/>
      <c r="N5" s="132"/>
    </row>
    <row r="6" spans="2:14" ht="32.15" customHeight="1">
      <c r="B6" s="133" t="s">
        <v>32</v>
      </c>
      <c r="C6" s="132">
        <v>1.1566903933099393</v>
      </c>
      <c r="D6" s="132" t="s">
        <v>33</v>
      </c>
      <c r="E6" s="132">
        <v>0.53532041561918309</v>
      </c>
      <c r="F6" s="132">
        <v>0.40193461054964258</v>
      </c>
      <c r="G6" s="132">
        <v>0.53532041561918309</v>
      </c>
      <c r="H6" s="132">
        <v>1.8430926324773469</v>
      </c>
      <c r="I6" s="132"/>
      <c r="J6" s="132"/>
      <c r="K6" s="132"/>
      <c r="L6" s="132"/>
      <c r="M6" s="132"/>
      <c r="N6" s="132"/>
    </row>
    <row r="7" spans="2:14" ht="32.15" customHeight="1">
      <c r="B7" s="133" t="s">
        <v>34</v>
      </c>
      <c r="C7" s="132">
        <v>2.1673843078328705</v>
      </c>
      <c r="D7" s="132" t="s">
        <v>33</v>
      </c>
      <c r="E7" s="132">
        <v>1.1973774224209452</v>
      </c>
      <c r="F7" s="132">
        <v>0.61763762208281969</v>
      </c>
      <c r="G7" s="132">
        <v>1.1973774224209452</v>
      </c>
      <c r="H7" s="132">
        <v>2.5803105235647585</v>
      </c>
      <c r="I7" s="132"/>
      <c r="J7" s="132"/>
      <c r="K7" s="132"/>
      <c r="L7" s="132"/>
      <c r="M7" s="132"/>
      <c r="N7" s="132"/>
    </row>
    <row r="8" spans="2:14" ht="32.15" customHeight="1">
      <c r="B8" s="133" t="s">
        <v>35</v>
      </c>
      <c r="C8" s="132">
        <v>1.320550239011598</v>
      </c>
      <c r="D8" s="132" t="s">
        <v>33</v>
      </c>
      <c r="E8" s="132">
        <v>0.68736707845391143</v>
      </c>
      <c r="F8" s="132">
        <v>0.46104163567252404</v>
      </c>
      <c r="G8" s="132">
        <v>0.68736707845391143</v>
      </c>
      <c r="H8" s="132">
        <v>2.4212356152064389</v>
      </c>
      <c r="I8" s="132"/>
      <c r="J8" s="132"/>
      <c r="K8" s="132"/>
      <c r="L8" s="132"/>
      <c r="M8" s="132"/>
      <c r="N8" s="132"/>
    </row>
    <row r="9" spans="2:14" ht="32.15" customHeight="1">
      <c r="B9" s="133" t="s">
        <v>36</v>
      </c>
      <c r="C9" s="132">
        <v>2.6591579921630468</v>
      </c>
      <c r="D9" s="132">
        <v>5.3822171119600686</v>
      </c>
      <c r="E9" s="132">
        <v>1.8722647599727713</v>
      </c>
      <c r="F9" s="132">
        <v>1.1010453482762954</v>
      </c>
      <c r="G9" s="132">
        <v>1.2801670844004864</v>
      </c>
      <c r="H9" s="132">
        <v>4.2927252504539677</v>
      </c>
      <c r="I9" s="132"/>
      <c r="J9" s="132"/>
      <c r="K9" s="132"/>
      <c r="L9" s="132"/>
      <c r="M9" s="132"/>
      <c r="N9" s="132"/>
    </row>
    <row r="10" spans="2:14" ht="32.15" customHeight="1">
      <c r="B10" s="133" t="s">
        <v>37</v>
      </c>
      <c r="C10" s="132">
        <v>2.7131402011740162</v>
      </c>
      <c r="D10" s="132">
        <v>6.5542957863130749</v>
      </c>
      <c r="E10" s="132">
        <v>2.0440083000075782</v>
      </c>
      <c r="F10" s="132">
        <v>1.1645817282483761</v>
      </c>
      <c r="G10" s="132">
        <v>1.2795247783397365</v>
      </c>
      <c r="H10" s="132">
        <v>3.5345223807170267</v>
      </c>
      <c r="I10" s="132"/>
      <c r="J10" s="132"/>
      <c r="K10" s="132"/>
      <c r="L10" s="132"/>
      <c r="M10" s="132"/>
      <c r="N10" s="132"/>
    </row>
    <row r="11" spans="2:14" ht="32.15" customHeight="1">
      <c r="B11" s="133" t="s">
        <v>38</v>
      </c>
      <c r="C11" s="132">
        <v>3.0086552480981523</v>
      </c>
      <c r="D11" s="132">
        <v>6.9250381014156801</v>
      </c>
      <c r="E11" s="132">
        <v>2.1024289273046839</v>
      </c>
      <c r="F11" s="132">
        <v>1.261493045835389</v>
      </c>
      <c r="G11" s="132">
        <v>1.4896355349071106</v>
      </c>
      <c r="H11" s="132">
        <v>4.7425549370832796</v>
      </c>
      <c r="I11" s="132"/>
      <c r="J11" s="132"/>
      <c r="K11" s="132"/>
      <c r="L11" s="132"/>
      <c r="M11" s="132"/>
      <c r="N11" s="132"/>
    </row>
    <row r="12" spans="2:14" ht="32.15" customHeight="1">
      <c r="B12" s="133" t="s">
        <v>39</v>
      </c>
      <c r="C12" s="132">
        <v>1.7697041995692719</v>
      </c>
      <c r="D12" s="132">
        <v>8.691895087549911</v>
      </c>
      <c r="E12" s="132">
        <v>1.4347158439768057</v>
      </c>
      <c r="F12" s="132">
        <v>0.99433350113585195</v>
      </c>
      <c r="G12" s="132">
        <v>1.2554983262758079</v>
      </c>
      <c r="H12" s="132">
        <v>4.0476319556364748</v>
      </c>
      <c r="I12" s="132"/>
      <c r="J12" s="132"/>
      <c r="K12" s="132"/>
      <c r="L12" s="132"/>
      <c r="M12" s="132"/>
      <c r="N12" s="132"/>
    </row>
    <row r="13" spans="2:14" ht="32.15" customHeight="1">
      <c r="B13" s="133" t="s">
        <v>40</v>
      </c>
      <c r="C13" s="132">
        <v>1.777775798885896</v>
      </c>
      <c r="D13" s="132">
        <v>5.2820759660436201</v>
      </c>
      <c r="E13" s="132">
        <v>1.1177960494504093</v>
      </c>
      <c r="F13" s="132">
        <v>0.87085527021510711</v>
      </c>
      <c r="G13" s="132">
        <v>0.88670629113442578</v>
      </c>
      <c r="H13" s="132">
        <v>3.0373520368635396</v>
      </c>
      <c r="I13" s="132"/>
      <c r="J13" s="132"/>
      <c r="K13" s="132"/>
      <c r="L13" s="132"/>
      <c r="M13" s="132"/>
      <c r="N13" s="132"/>
    </row>
  </sheetData>
  <mergeCells count="3">
    <mergeCell ref="B2:B3"/>
    <mergeCell ref="C2:H2"/>
    <mergeCell ref="I2:N2"/>
  </mergeCells>
  <pageMargins left="0.7" right="0.7" top="0.75" bottom="0.75" header="0.3" footer="0.3"/>
  <pageSetup orientation="landscape" r:id="rId1"/>
  <headerFooter>
    <oddHeader>&amp;RTable 8 -  Benefit-Cost Test Results By Program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sheetPr>
  <dimension ref="B2"/>
  <sheetViews>
    <sheetView workbookViewId="0">
      <selection activeCell="F1" sqref="F1"/>
    </sheetView>
  </sheetViews>
  <sheetFormatPr defaultRowHeight="14.5"/>
  <cols>
    <col min="2" max="2" width="22.7265625" bestFit="1" customWidth="1"/>
  </cols>
  <sheetData>
    <row r="2" spans="2:2">
      <c r="B2" s="62" t="s">
        <v>41</v>
      </c>
    </row>
  </sheetData>
  <pageMargins left="0.7" right="0.7" top="0.75" bottom="0.75" header="0.3" footer="0.3"/>
  <pageSetup orientation="portrait" r:id="rId1"/>
  <headerFooter>
    <oddHeader>&amp;RAp A - Participant Def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pageSetUpPr fitToPage="1"/>
  </sheetPr>
  <dimension ref="A1:X41"/>
  <sheetViews>
    <sheetView tabSelected="1" zoomScaleNormal="100" zoomScaleSheetLayoutView="100" workbookViewId="0">
      <selection activeCell="K24" sqref="K24"/>
    </sheetView>
  </sheetViews>
  <sheetFormatPr defaultColWidth="9.26953125" defaultRowHeight="14.5"/>
  <cols>
    <col min="1" max="1" width="4.26953125" customWidth="1"/>
    <col min="2" max="2" width="22.1796875" customWidth="1"/>
    <col min="3" max="3" width="35" customWidth="1"/>
    <col min="4" max="5" width="13.54296875" customWidth="1"/>
    <col min="6" max="7" width="14.54296875" style="2" customWidth="1"/>
    <col min="8" max="8" width="14.54296875" style="147" customWidth="1"/>
    <col min="9" max="9" width="14.54296875" style="3" customWidth="1"/>
    <col min="10" max="10" width="14.54296875" customWidth="1"/>
    <col min="11" max="11" width="16.1796875" customWidth="1"/>
    <col min="12" max="12" width="3.81640625" customWidth="1"/>
    <col min="14" max="14" width="9.26953125" customWidth="1"/>
  </cols>
  <sheetData>
    <row r="1" spans="1:13" ht="23.5">
      <c r="A1" s="1" t="s">
        <v>42</v>
      </c>
    </row>
    <row r="2" spans="1:13" ht="15.5">
      <c r="B2" s="143" t="s">
        <v>182</v>
      </c>
    </row>
    <row r="3" spans="1:13" ht="19" thickBot="1">
      <c r="A3" s="4"/>
      <c r="B3" s="4" t="s">
        <v>186</v>
      </c>
      <c r="C3" s="4"/>
      <c r="D3" s="4"/>
      <c r="E3" s="4"/>
      <c r="I3" s="10"/>
    </row>
    <row r="4" spans="1:13" ht="43.15" customHeight="1" thickBot="1">
      <c r="A4" t="s">
        <v>43</v>
      </c>
      <c r="B4" s="148"/>
      <c r="C4" s="148"/>
      <c r="D4" s="406" t="s">
        <v>71</v>
      </c>
      <c r="E4" s="406"/>
      <c r="F4" s="406"/>
      <c r="G4" s="406"/>
      <c r="H4" s="406"/>
      <c r="I4" s="406"/>
      <c r="J4" s="406"/>
      <c r="K4" s="406"/>
    </row>
    <row r="5" spans="1:13" ht="21" customHeight="1" thickBot="1">
      <c r="B5" s="149"/>
      <c r="C5" s="149"/>
      <c r="D5" s="20" t="s">
        <v>72</v>
      </c>
      <c r="E5" s="20" t="s">
        <v>73</v>
      </c>
      <c r="F5" s="5" t="s">
        <v>74</v>
      </c>
      <c r="G5" s="20" t="s">
        <v>75</v>
      </c>
      <c r="H5" s="150" t="s">
        <v>76</v>
      </c>
      <c r="I5" s="13" t="s">
        <v>77</v>
      </c>
      <c r="J5" s="151" t="s">
        <v>78</v>
      </c>
      <c r="K5" s="151" t="s">
        <v>79</v>
      </c>
    </row>
    <row r="6" spans="1:13" ht="52.5" customHeight="1" thickBot="1">
      <c r="B6" s="152"/>
      <c r="C6" s="153"/>
      <c r="D6" s="21" t="s">
        <v>80</v>
      </c>
      <c r="E6" s="21" t="s">
        <v>81</v>
      </c>
      <c r="F6" s="11" t="s">
        <v>82</v>
      </c>
      <c r="G6" s="22" t="s">
        <v>83</v>
      </c>
      <c r="H6" s="154" t="s">
        <v>84</v>
      </c>
      <c r="I6" s="155" t="s">
        <v>85</v>
      </c>
      <c r="J6" s="151" t="s">
        <v>86</v>
      </c>
      <c r="K6" s="151" t="s">
        <v>87</v>
      </c>
    </row>
    <row r="7" spans="1:13" ht="15" thickBot="1">
      <c r="B7" s="156" t="s">
        <v>49</v>
      </c>
      <c r="C7" s="157" t="s">
        <v>50</v>
      </c>
      <c r="D7" s="158"/>
      <c r="E7" s="159"/>
      <c r="F7" s="159"/>
      <c r="G7" s="159"/>
      <c r="H7" s="160"/>
      <c r="I7" s="161"/>
      <c r="J7" s="162"/>
      <c r="K7" s="163"/>
    </row>
    <row r="8" spans="1:13">
      <c r="B8" s="402" t="s">
        <v>51</v>
      </c>
      <c r="C8" s="30" t="s">
        <v>9</v>
      </c>
      <c r="D8" s="165">
        <v>17632.478230000037</v>
      </c>
      <c r="E8" s="166"/>
      <c r="F8" s="167">
        <v>53624.415090000104</v>
      </c>
      <c r="G8" s="168"/>
      <c r="H8" s="169">
        <v>54402.368966217007</v>
      </c>
      <c r="I8" s="169"/>
      <c r="J8" s="169">
        <v>334749.56813000143</v>
      </c>
      <c r="K8" s="170">
        <v>1013562.8436200058</v>
      </c>
    </row>
    <row r="9" spans="1:13">
      <c r="B9" s="403"/>
      <c r="C9" s="171" t="s">
        <v>10</v>
      </c>
      <c r="D9" s="172">
        <v>215.62857999999943</v>
      </c>
      <c r="E9" s="173"/>
      <c r="F9" s="174">
        <v>635.3736399999982</v>
      </c>
      <c r="G9" s="175"/>
      <c r="H9" s="176">
        <v>644.5912955260203</v>
      </c>
      <c r="I9" s="176"/>
      <c r="J9" s="176">
        <v>2537.7943799999903</v>
      </c>
      <c r="K9" s="177">
        <v>7469.9300399999729</v>
      </c>
    </row>
    <row r="10" spans="1:13">
      <c r="B10" s="403"/>
      <c r="C10" s="171" t="s">
        <v>52</v>
      </c>
      <c r="D10" s="172">
        <v>1862.3910000000094</v>
      </c>
      <c r="E10" s="173"/>
      <c r="F10" s="174">
        <v>30329.042999998579</v>
      </c>
      <c r="G10" s="175"/>
      <c r="H10" s="176">
        <v>30769.040275944586</v>
      </c>
      <c r="I10" s="176"/>
      <c r="J10" s="176">
        <v>14092.436499999883</v>
      </c>
      <c r="K10" s="177">
        <v>228192.47449999597</v>
      </c>
    </row>
    <row r="11" spans="1:13">
      <c r="B11" s="403"/>
      <c r="C11" s="171" t="s">
        <v>11</v>
      </c>
      <c r="D11" s="172">
        <v>0</v>
      </c>
      <c r="E11" s="173"/>
      <c r="F11" s="174">
        <v>3.2281999999999997</v>
      </c>
      <c r="G11" s="175"/>
      <c r="H11" s="176">
        <v>3.2750329714923403</v>
      </c>
      <c r="I11" s="176"/>
      <c r="J11" s="176">
        <v>0</v>
      </c>
      <c r="K11" s="177">
        <v>30.965999999999998</v>
      </c>
    </row>
    <row r="12" spans="1:13" ht="15" thickBot="1">
      <c r="B12" s="403"/>
      <c r="C12" s="178" t="s">
        <v>53</v>
      </c>
      <c r="D12" s="172">
        <f>SUM(D8:D11)</f>
        <v>19710.497810000048</v>
      </c>
      <c r="E12" s="164">
        <v>161982.20000000001</v>
      </c>
      <c r="F12" s="174">
        <f>SUM(F8:F11)</f>
        <v>84592.059929998679</v>
      </c>
      <c r="G12" s="179">
        <f>F12/E12</f>
        <v>0.52223059033646091</v>
      </c>
      <c r="H12" s="176">
        <f>SUM(H8:H11)</f>
        <v>85819.275570659112</v>
      </c>
      <c r="I12" s="176">
        <v>0</v>
      </c>
      <c r="J12" s="176">
        <f t="shared" ref="J12:K12" si="0">SUM(J8:J11)</f>
        <v>351379.7990100013</v>
      </c>
      <c r="K12" s="180">
        <f t="shared" si="0"/>
        <v>1249256.2141600018</v>
      </c>
    </row>
    <row r="13" spans="1:13" ht="14.5" customHeight="1">
      <c r="B13" s="402" t="s">
        <v>54</v>
      </c>
      <c r="C13" s="30" t="s">
        <v>55</v>
      </c>
      <c r="D13" s="165">
        <v>657.17222000000004</v>
      </c>
      <c r="E13" s="182">
        <v>11876.6</v>
      </c>
      <c r="F13" s="167">
        <v>1545.3197399999997</v>
      </c>
      <c r="G13" s="183">
        <f t="shared" ref="G13:G17" si="1">F13/E13</f>
        <v>0.13011465739353009</v>
      </c>
      <c r="H13" s="169">
        <v>1567.7383991072331</v>
      </c>
      <c r="I13" s="169"/>
      <c r="J13" s="169">
        <v>16908.7006</v>
      </c>
      <c r="K13" s="184">
        <v>39208.871070000001</v>
      </c>
    </row>
    <row r="14" spans="1:13" ht="14.5" customHeight="1">
      <c r="B14" s="403"/>
      <c r="C14" s="28" t="s">
        <v>20</v>
      </c>
      <c r="D14" s="172">
        <v>1752.0144799999962</v>
      </c>
      <c r="E14" s="164">
        <v>4240.3999999999996</v>
      </c>
      <c r="F14" s="174">
        <v>3436.0065199999954</v>
      </c>
      <c r="G14" s="179">
        <f t="shared" si="1"/>
        <v>0.8103024525988104</v>
      </c>
      <c r="H14" s="176">
        <v>3485.8542355686268</v>
      </c>
      <c r="I14" s="176"/>
      <c r="J14" s="176">
        <v>17687.586600000086</v>
      </c>
      <c r="K14" s="177">
        <v>34644.421650000091</v>
      </c>
    </row>
    <row r="15" spans="1:13" ht="14.5" customHeight="1" thickBot="1">
      <c r="B15" s="403"/>
      <c r="C15" s="29" t="s">
        <v>12</v>
      </c>
      <c r="D15" s="172">
        <v>2590.1244399999969</v>
      </c>
      <c r="E15" s="164">
        <v>11507.2</v>
      </c>
      <c r="F15" s="174">
        <v>6719.3634499999989</v>
      </c>
      <c r="G15" s="179">
        <f t="shared" si="1"/>
        <v>0.58392688490684075</v>
      </c>
      <c r="H15" s="176">
        <v>6816.8443238307791</v>
      </c>
      <c r="I15" s="176"/>
      <c r="J15" s="176">
        <v>52616.934549999911</v>
      </c>
      <c r="K15" s="177">
        <v>133117.02554999996</v>
      </c>
    </row>
    <row r="16" spans="1:13" ht="33" customHeight="1" thickBot="1">
      <c r="B16" s="26" t="s">
        <v>13</v>
      </c>
      <c r="C16" s="26" t="s">
        <v>13</v>
      </c>
      <c r="D16" s="165">
        <v>60650.5</v>
      </c>
      <c r="E16" s="182">
        <v>46664.2</v>
      </c>
      <c r="F16" s="167">
        <v>113283.5</v>
      </c>
      <c r="G16" s="185">
        <f t="shared" si="1"/>
        <v>2.4276318891141391</v>
      </c>
      <c r="H16" s="186">
        <v>114926.95546312265</v>
      </c>
      <c r="I16" s="169"/>
      <c r="J16" s="186">
        <v>60650.5</v>
      </c>
      <c r="K16" s="187">
        <v>113283.5</v>
      </c>
      <c r="L16" s="188"/>
      <c r="M16" s="188"/>
    </row>
    <row r="17" spans="2:24" ht="15" thickBot="1">
      <c r="B17" s="33" t="s">
        <v>56</v>
      </c>
      <c r="C17" s="35"/>
      <c r="D17" s="189">
        <f>SUM(D12:D16)</f>
        <v>85360.308950000035</v>
      </c>
      <c r="E17" s="190">
        <f t="shared" ref="E17:F17" si="2">SUM(E12:E16)</f>
        <v>236270.60000000003</v>
      </c>
      <c r="F17" s="191">
        <f t="shared" si="2"/>
        <v>209576.24963999868</v>
      </c>
      <c r="G17" s="192">
        <f t="shared" si="1"/>
        <v>0.88701789236578166</v>
      </c>
      <c r="H17" s="193">
        <f>SUM(H12:H16)</f>
        <v>212616.66799228839</v>
      </c>
      <c r="I17" s="193">
        <v>0</v>
      </c>
      <c r="J17" s="193">
        <f t="shared" ref="J17:K17" si="3">SUM(J12:J16)</f>
        <v>499243.52076000127</v>
      </c>
      <c r="K17" s="194">
        <f t="shared" si="3"/>
        <v>1569510.032430002</v>
      </c>
    </row>
    <row r="18" spans="2:24" ht="15" thickBot="1">
      <c r="B18" s="15"/>
      <c r="C18" s="37"/>
      <c r="D18" s="196"/>
      <c r="E18" s="195"/>
      <c r="F18" s="197"/>
      <c r="G18" s="198"/>
      <c r="H18" s="197"/>
      <c r="I18" s="195"/>
      <c r="J18" s="195"/>
      <c r="K18" s="199"/>
    </row>
    <row r="19" spans="2:24" ht="15" thickBot="1">
      <c r="B19" s="36" t="s">
        <v>57</v>
      </c>
      <c r="C19" s="34" t="s">
        <v>58</v>
      </c>
      <c r="D19" s="201"/>
      <c r="E19" s="200"/>
      <c r="F19" s="202"/>
      <c r="G19" s="203"/>
      <c r="H19" s="204"/>
      <c r="I19" s="205"/>
      <c r="J19" s="205"/>
      <c r="K19" s="206"/>
    </row>
    <row r="20" spans="2:24" ht="15" thickBot="1">
      <c r="B20" s="31" t="s">
        <v>14</v>
      </c>
      <c r="C20" s="144" t="s">
        <v>59</v>
      </c>
      <c r="D20" s="165">
        <v>453.23047112000006</v>
      </c>
      <c r="E20" s="182">
        <v>3452.2</v>
      </c>
      <c r="F20" s="167">
        <v>4655.6845689199999</v>
      </c>
      <c r="G20" s="183">
        <f t="shared" ref="G20:G21" si="4">F20/E20</f>
        <v>1.3486138024795784</v>
      </c>
      <c r="H20" s="207">
        <v>4723.2267108856649</v>
      </c>
      <c r="I20" s="169"/>
      <c r="J20" s="169">
        <v>7599.7420269999984</v>
      </c>
      <c r="K20" s="208">
        <v>73748.079657000009</v>
      </c>
    </row>
    <row r="21" spans="2:24" ht="16.5">
      <c r="B21" s="404" t="s">
        <v>16</v>
      </c>
      <c r="C21" s="30" t="s">
        <v>88</v>
      </c>
      <c r="D21" s="210">
        <v>2093.8909879470002</v>
      </c>
      <c r="E21" s="209">
        <v>10630.5</v>
      </c>
      <c r="F21" s="211">
        <v>2778.5527979469998</v>
      </c>
      <c r="G21" s="212">
        <f t="shared" si="4"/>
        <v>0.26137555128611067</v>
      </c>
      <c r="H21" s="213">
        <v>2818.8625321568425</v>
      </c>
      <c r="I21" s="213"/>
      <c r="J21" s="213">
        <v>37532.388419999996</v>
      </c>
      <c r="K21" s="214">
        <v>50864.75155999999</v>
      </c>
    </row>
    <row r="22" spans="2:24">
      <c r="B22" s="405"/>
      <c r="C22" s="29" t="s">
        <v>18</v>
      </c>
      <c r="D22" s="215">
        <v>0</v>
      </c>
      <c r="E22" s="164">
        <v>1209.2</v>
      </c>
      <c r="F22" s="216">
        <v>0</v>
      </c>
      <c r="G22" s="179" t="s">
        <v>0</v>
      </c>
      <c r="H22" s="176">
        <v>0</v>
      </c>
      <c r="I22" s="176"/>
      <c r="J22" s="176">
        <v>0</v>
      </c>
      <c r="K22" s="177">
        <v>0</v>
      </c>
    </row>
    <row r="23" spans="2:24" ht="15" thickBot="1">
      <c r="B23" s="405"/>
      <c r="C23" s="51" t="s">
        <v>19</v>
      </c>
      <c r="D23" s="219">
        <v>0</v>
      </c>
      <c r="E23" s="218">
        <v>4391.8</v>
      </c>
      <c r="F23" s="219">
        <v>0</v>
      </c>
      <c r="G23" s="220" t="s">
        <v>0</v>
      </c>
      <c r="H23" s="221">
        <v>0</v>
      </c>
      <c r="I23" s="221"/>
      <c r="J23" s="221">
        <v>0</v>
      </c>
      <c r="K23" s="180">
        <v>0</v>
      </c>
    </row>
    <row r="24" spans="2:24" s="10" customFormat="1" ht="15" thickBot="1">
      <c r="B24" s="9" t="s">
        <v>60</v>
      </c>
      <c r="C24" s="25"/>
      <c r="D24" s="189">
        <f>SUM(D19:D23)</f>
        <v>2547.1214590670002</v>
      </c>
      <c r="E24" s="190">
        <f t="shared" ref="E24:F24" si="5">SUM(E19:E23)</f>
        <v>19683.7</v>
      </c>
      <c r="F24" s="191">
        <f t="shared" si="5"/>
        <v>7434.2373668669998</v>
      </c>
      <c r="G24" s="192">
        <f>F24/E24</f>
        <v>0.37768495592124446</v>
      </c>
      <c r="H24" s="193">
        <f>SUM(H19:H23)</f>
        <v>7542.0892430425074</v>
      </c>
      <c r="I24" s="193">
        <v>0</v>
      </c>
      <c r="J24" s="193">
        <f t="shared" ref="J24:K24" si="6">SUM(J19:J23)</f>
        <v>45132.130446999996</v>
      </c>
      <c r="K24" s="194">
        <f t="shared" si="6"/>
        <v>124612.831217</v>
      </c>
      <c r="L24"/>
      <c r="M24"/>
      <c r="N24"/>
      <c r="O24"/>
      <c r="P24"/>
      <c r="Q24"/>
      <c r="R24"/>
      <c r="S24"/>
      <c r="T24"/>
      <c r="U24"/>
      <c r="V24"/>
      <c r="W24"/>
      <c r="X24"/>
    </row>
    <row r="25" spans="2:24" ht="15" thickBot="1">
      <c r="B25" s="38"/>
      <c r="C25" s="37"/>
      <c r="D25" s="222"/>
      <c r="E25" s="223"/>
      <c r="F25" s="223"/>
      <c r="G25" s="224"/>
      <c r="H25" s="223"/>
      <c r="I25" s="223"/>
      <c r="J25" s="223"/>
      <c r="K25" s="225"/>
    </row>
    <row r="26" spans="2:24">
      <c r="B26" s="399" t="s">
        <v>61</v>
      </c>
      <c r="C26" s="226" t="s">
        <v>62</v>
      </c>
      <c r="D26" s="165">
        <v>0</v>
      </c>
      <c r="E26" s="166"/>
      <c r="F26" s="167">
        <v>328.4</v>
      </c>
      <c r="G26" s="227"/>
      <c r="H26" s="228">
        <v>333.16424875722834</v>
      </c>
      <c r="I26" s="169"/>
      <c r="J26" s="169">
        <v>0</v>
      </c>
      <c r="K26" s="214">
        <v>5582.7999999999993</v>
      </c>
    </row>
    <row r="27" spans="2:24">
      <c r="B27" s="400"/>
      <c r="C27" s="226" t="s">
        <v>15</v>
      </c>
      <c r="D27" s="172">
        <v>613.26565000000039</v>
      </c>
      <c r="E27" s="173"/>
      <c r="F27" s="174">
        <v>1946.290919999997</v>
      </c>
      <c r="G27" s="229"/>
      <c r="H27" s="230">
        <v>1974.5266511108825</v>
      </c>
      <c r="I27" s="176"/>
      <c r="J27" s="176">
        <v>6132.6564999999919</v>
      </c>
      <c r="K27" s="231">
        <v>19462.909200000016</v>
      </c>
    </row>
    <row r="28" spans="2:24">
      <c r="B28" s="400"/>
      <c r="C28" s="226" t="s">
        <v>63</v>
      </c>
      <c r="D28" s="172">
        <v>1840.2951700000006</v>
      </c>
      <c r="E28" s="173"/>
      <c r="F28" s="174">
        <v>1969.6462300000007</v>
      </c>
      <c r="G28" s="229"/>
      <c r="H28" s="230">
        <v>1998.2207872577872</v>
      </c>
      <c r="I28" s="176"/>
      <c r="J28" s="176">
        <v>32408.247299999999</v>
      </c>
      <c r="K28" s="177">
        <v>34348.513200000001</v>
      </c>
    </row>
    <row r="29" spans="2:24">
      <c r="B29" s="400"/>
      <c r="C29" s="226" t="s">
        <v>19</v>
      </c>
      <c r="D29" s="172">
        <v>0</v>
      </c>
      <c r="E29" s="173"/>
      <c r="F29" s="174">
        <v>2348.4990000000003</v>
      </c>
      <c r="G29" s="229"/>
      <c r="H29" s="230">
        <v>2382.5697473876435</v>
      </c>
      <c r="I29" s="176"/>
      <c r="J29" s="176">
        <v>0</v>
      </c>
      <c r="K29" s="177">
        <v>39424.773999999998</v>
      </c>
    </row>
    <row r="30" spans="2:24" ht="15" thickBot="1">
      <c r="B30" s="400"/>
      <c r="C30" s="232" t="s">
        <v>64</v>
      </c>
      <c r="D30" s="233">
        <f>SUM(D25:D29)</f>
        <v>2453.5608200000011</v>
      </c>
      <c r="E30" s="234">
        <v>4276.8</v>
      </c>
      <c r="F30" s="235">
        <f>SUM(F25:F29)</f>
        <v>6592.8361499999974</v>
      </c>
      <c r="G30" s="220">
        <f>F30/E30</f>
        <v>1.5415348274410767</v>
      </c>
      <c r="H30" s="236">
        <f>SUM(H25:H29)</f>
        <v>6688.4814345135419</v>
      </c>
      <c r="I30" s="176">
        <v>0</v>
      </c>
      <c r="J30" s="176">
        <f t="shared" ref="J30:K30" si="7">SUM(J25:J29)</f>
        <v>38540.903799999993</v>
      </c>
      <c r="K30" s="237">
        <f t="shared" si="7"/>
        <v>98818.996400000004</v>
      </c>
    </row>
    <row r="31" spans="2:24">
      <c r="B31" s="238" t="s">
        <v>65</v>
      </c>
      <c r="C31" s="239"/>
      <c r="D31" s="240"/>
      <c r="E31" s="241"/>
      <c r="F31" s="241"/>
      <c r="G31" s="242"/>
      <c r="H31" s="241"/>
      <c r="I31" s="241"/>
      <c r="J31" s="241"/>
      <c r="K31" s="243"/>
    </row>
    <row r="32" spans="2:24">
      <c r="B32" s="8" t="s">
        <v>66</v>
      </c>
      <c r="C32" s="12"/>
      <c r="D32" s="244"/>
      <c r="E32" s="245"/>
      <c r="F32" s="245"/>
      <c r="G32" s="246"/>
      <c r="H32" s="245"/>
      <c r="I32" s="245"/>
      <c r="J32" s="245"/>
      <c r="K32" s="177"/>
    </row>
    <row r="33" spans="2:24" ht="15" thickBot="1">
      <c r="B33" s="9" t="s">
        <v>67</v>
      </c>
      <c r="C33" s="14"/>
      <c r="D33" s="247"/>
      <c r="E33" s="248"/>
      <c r="F33" s="248"/>
      <c r="G33" s="249"/>
      <c r="H33" s="248"/>
      <c r="I33" s="248"/>
      <c r="J33" s="248"/>
      <c r="K33" s="250"/>
    </row>
    <row r="34" spans="2:24">
      <c r="B34" s="15"/>
      <c r="C34" s="16"/>
      <c r="D34" s="251"/>
      <c r="E34" s="252"/>
      <c r="F34" s="252"/>
      <c r="G34" s="253"/>
      <c r="H34" s="252"/>
      <c r="I34" s="252"/>
      <c r="J34" s="252"/>
      <c r="K34" s="199"/>
    </row>
    <row r="35" spans="2:24" ht="15" thickBot="1">
      <c r="B35" s="9" t="s">
        <v>68</v>
      </c>
      <c r="C35" s="14"/>
      <c r="D35" s="254">
        <f>SUM(D17,D24,D30)</f>
        <v>90360.991229067033</v>
      </c>
      <c r="E35" s="254">
        <f t="shared" ref="E35:F35" si="8">SUM(E17,E24,E30)</f>
        <v>260231.10000000003</v>
      </c>
      <c r="F35" s="254">
        <f t="shared" si="8"/>
        <v>223603.32315686566</v>
      </c>
      <c r="G35" s="255">
        <f>F35/E35</f>
        <v>0.85924904116712275</v>
      </c>
      <c r="H35" s="254">
        <f t="shared" ref="H35:K35" si="9">SUM(H17,H24,H30)</f>
        <v>226847.23866984446</v>
      </c>
      <c r="I35" s="254">
        <f t="shared" si="9"/>
        <v>0</v>
      </c>
      <c r="J35" s="254">
        <f t="shared" si="9"/>
        <v>582916.55500700127</v>
      </c>
      <c r="K35" s="254">
        <f t="shared" si="9"/>
        <v>1792941.8600470021</v>
      </c>
    </row>
    <row r="36" spans="2:24" ht="16.5">
      <c r="B36" s="256" t="s">
        <v>69</v>
      </c>
      <c r="C36" s="10"/>
      <c r="D36" s="10"/>
      <c r="E36" s="10"/>
      <c r="F36" s="10"/>
      <c r="G36" s="10"/>
      <c r="H36" s="257"/>
      <c r="I36" s="10"/>
      <c r="J36" s="10"/>
      <c r="K36" s="258"/>
      <c r="L36" s="10"/>
      <c r="M36" s="10"/>
      <c r="N36" s="10"/>
      <c r="O36" s="10"/>
      <c r="P36" s="10"/>
      <c r="Q36" s="10"/>
      <c r="R36" s="10"/>
      <c r="S36" s="10"/>
      <c r="T36" s="10"/>
      <c r="U36" s="10"/>
      <c r="V36" s="10"/>
      <c r="W36" s="10"/>
      <c r="X36" s="10"/>
    </row>
    <row r="37" spans="2:24" ht="16.5">
      <c r="B37" s="259" t="s">
        <v>89</v>
      </c>
    </row>
    <row r="38" spans="2:24" ht="16.5">
      <c r="B38" s="19" t="s">
        <v>90</v>
      </c>
      <c r="K38" s="260"/>
    </row>
    <row r="39" spans="2:24">
      <c r="B39" t="s">
        <v>91</v>
      </c>
      <c r="K39" s="260"/>
      <c r="L39" s="260"/>
    </row>
    <row r="40" spans="2:24" ht="16.5">
      <c r="B40" s="261" t="s">
        <v>185</v>
      </c>
    </row>
    <row r="41" spans="2:24">
      <c r="B41" t="s">
        <v>70</v>
      </c>
    </row>
  </sheetData>
  <mergeCells count="5">
    <mergeCell ref="B26:B30"/>
    <mergeCell ref="D4:K4"/>
    <mergeCell ref="B8:B12"/>
    <mergeCell ref="B13:B15"/>
    <mergeCell ref="B21:B23"/>
  </mergeCells>
  <pageMargins left="0.7" right="0.7" top="0.75" bottom="0.75" header="0.3" footer="0.3"/>
  <pageSetup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pageSetUpPr fitToPage="1"/>
  </sheetPr>
  <dimension ref="A1:AB30"/>
  <sheetViews>
    <sheetView zoomScaleNormal="100" zoomScaleSheetLayoutView="100" workbookViewId="0">
      <selection activeCell="K7" sqref="K7"/>
    </sheetView>
  </sheetViews>
  <sheetFormatPr defaultColWidth="9.26953125" defaultRowHeight="14.5"/>
  <cols>
    <col min="1" max="1" width="4.26953125" customWidth="1"/>
    <col min="2" max="2" width="22.1796875" customWidth="1"/>
    <col min="3" max="3" width="35" customWidth="1"/>
    <col min="4" max="8" width="13.54296875" customWidth="1"/>
    <col min="9" max="9" width="14.54296875" customWidth="1"/>
    <col min="10" max="10" width="4.1796875" customWidth="1"/>
    <col min="11" max="11" width="16.26953125" customWidth="1"/>
    <col min="12" max="12" width="15.7265625" style="2" customWidth="1"/>
    <col min="13" max="13" width="21.453125" style="2" customWidth="1"/>
    <col min="14" max="14" width="13.54296875" customWidth="1"/>
    <col min="18" max="18" width="9.26953125" customWidth="1"/>
  </cols>
  <sheetData>
    <row r="1" spans="1:13" ht="23.5">
      <c r="A1" s="1" t="s">
        <v>92</v>
      </c>
      <c r="L1" s="58"/>
      <c r="M1" s="58"/>
    </row>
    <row r="2" spans="1:13" ht="15.5">
      <c r="B2" s="143" t="s">
        <v>184</v>
      </c>
      <c r="L2" s="58"/>
      <c r="M2" s="58"/>
    </row>
    <row r="3" spans="1:13" ht="19" thickBot="1">
      <c r="A3" s="4"/>
      <c r="B3" s="4" t="s">
        <v>186</v>
      </c>
      <c r="C3" s="4"/>
      <c r="D3" s="4"/>
      <c r="E3" s="4"/>
      <c r="F3" s="4"/>
      <c r="G3" s="4"/>
      <c r="H3" s="4"/>
      <c r="L3" s="58"/>
      <c r="M3" s="58"/>
    </row>
    <row r="4" spans="1:13" ht="43.15" customHeight="1" thickBot="1">
      <c r="A4" t="s">
        <v>43</v>
      </c>
      <c r="B4" s="148"/>
      <c r="C4" s="148"/>
      <c r="D4" s="409" t="s">
        <v>8</v>
      </c>
      <c r="E4" s="409"/>
      <c r="F4" s="410" t="s">
        <v>93</v>
      </c>
      <c r="G4" s="411"/>
      <c r="H4" s="412" t="s">
        <v>71</v>
      </c>
      <c r="I4" s="413"/>
      <c r="K4" s="262" t="s">
        <v>8</v>
      </c>
      <c r="L4" s="262"/>
      <c r="M4" s="262"/>
    </row>
    <row r="5" spans="1:13" ht="21" customHeight="1" thickBot="1">
      <c r="B5" s="149"/>
      <c r="C5" s="149"/>
      <c r="D5" s="263" t="s">
        <v>44</v>
      </c>
      <c r="E5" s="264" t="s">
        <v>45</v>
      </c>
      <c r="F5" s="46" t="s">
        <v>46</v>
      </c>
      <c r="G5" s="47" t="s">
        <v>94</v>
      </c>
      <c r="H5" s="41" t="s">
        <v>47</v>
      </c>
      <c r="I5" s="42" t="s">
        <v>48</v>
      </c>
      <c r="L5" s="58"/>
      <c r="M5" s="58"/>
    </row>
    <row r="6" spans="1:13" ht="52.5" customHeight="1" thickBot="1">
      <c r="B6" s="152"/>
      <c r="C6" s="152"/>
      <c r="D6" s="414" t="s">
        <v>95</v>
      </c>
      <c r="E6" s="415"/>
      <c r="F6" s="416" t="s">
        <v>96</v>
      </c>
      <c r="G6" s="417"/>
      <c r="H6" s="418" t="s">
        <v>97</v>
      </c>
      <c r="I6" s="419"/>
      <c r="L6" s="58"/>
      <c r="M6" s="58"/>
    </row>
    <row r="7" spans="1:13" ht="29.5" thickBot="1">
      <c r="B7" s="32" t="s">
        <v>49</v>
      </c>
      <c r="C7" s="34" t="s">
        <v>98</v>
      </c>
      <c r="D7" s="265" t="s">
        <v>99</v>
      </c>
      <c r="E7" s="266" t="s">
        <v>100</v>
      </c>
      <c r="F7" s="267" t="s">
        <v>99</v>
      </c>
      <c r="G7" s="268" t="s">
        <v>100</v>
      </c>
      <c r="H7" s="269" t="s">
        <v>99</v>
      </c>
      <c r="I7" s="270" t="s">
        <v>100</v>
      </c>
      <c r="J7" s="271"/>
      <c r="K7" s="271"/>
      <c r="L7" s="271"/>
      <c r="M7" s="271"/>
    </row>
    <row r="8" spans="1:13">
      <c r="B8" s="402" t="s">
        <v>101</v>
      </c>
      <c r="C8" s="30" t="s">
        <v>9</v>
      </c>
      <c r="D8" s="165">
        <v>117</v>
      </c>
      <c r="E8" s="272">
        <v>4131</v>
      </c>
      <c r="F8" s="273">
        <v>440.30331999999993</v>
      </c>
      <c r="G8" s="274">
        <v>11027.467169999998</v>
      </c>
      <c r="H8" s="275">
        <v>1420.9329300000002</v>
      </c>
      <c r="I8" s="276">
        <v>52203.482160000101</v>
      </c>
      <c r="J8" s="58"/>
      <c r="K8" s="58"/>
      <c r="L8" s="58"/>
      <c r="M8" s="58"/>
    </row>
    <row r="9" spans="1:13">
      <c r="B9" s="403"/>
      <c r="C9" s="171" t="s">
        <v>10</v>
      </c>
      <c r="D9" s="172" t="s">
        <v>0</v>
      </c>
      <c r="E9" s="277">
        <v>1468</v>
      </c>
      <c r="F9" s="278" t="s">
        <v>0</v>
      </c>
      <c r="G9" s="279">
        <v>210.55</v>
      </c>
      <c r="H9" s="280" t="s">
        <v>0</v>
      </c>
      <c r="I9" s="281">
        <v>635.3736399999982</v>
      </c>
      <c r="J9" s="58"/>
      <c r="K9" s="58"/>
      <c r="L9" s="58"/>
      <c r="M9" s="58"/>
    </row>
    <row r="10" spans="1:13">
      <c r="B10" s="403"/>
      <c r="C10" s="282" t="s">
        <v>52</v>
      </c>
      <c r="D10" s="172" t="s">
        <v>0</v>
      </c>
      <c r="E10" s="283">
        <v>7616</v>
      </c>
      <c r="F10" s="284" t="s">
        <v>0</v>
      </c>
      <c r="G10" s="279">
        <v>926.58568999997601</v>
      </c>
      <c r="H10" s="280" t="s">
        <v>0</v>
      </c>
      <c r="I10" s="281">
        <v>30329.042999998579</v>
      </c>
      <c r="J10" s="58"/>
      <c r="K10" s="58"/>
      <c r="L10" s="58"/>
      <c r="M10" s="58"/>
    </row>
    <row r="11" spans="1:13">
      <c r="B11" s="403"/>
      <c r="C11" s="282" t="s">
        <v>102</v>
      </c>
      <c r="D11" s="172" t="s">
        <v>0</v>
      </c>
      <c r="E11" s="283">
        <v>1</v>
      </c>
      <c r="F11" s="284" t="s">
        <v>0</v>
      </c>
      <c r="G11" s="279">
        <v>2.6900000000000004E-2</v>
      </c>
      <c r="H11" s="280" t="s">
        <v>0</v>
      </c>
      <c r="I11" s="281">
        <v>3.2281999999999997</v>
      </c>
      <c r="J11" s="58"/>
      <c r="K11" s="58"/>
      <c r="L11" s="58"/>
      <c r="M11" s="58"/>
    </row>
    <row r="12" spans="1:13" ht="15" thickBot="1">
      <c r="B12" s="145"/>
      <c r="C12" s="285" t="s">
        <v>53</v>
      </c>
      <c r="D12" s="172">
        <f>SUM(D8:D11)</f>
        <v>117</v>
      </c>
      <c r="E12" s="283">
        <f t="shared" ref="E12:I12" si="0">SUM(E8:E11)</f>
        <v>13216</v>
      </c>
      <c r="F12" s="286">
        <f t="shared" si="0"/>
        <v>440.30331999999993</v>
      </c>
      <c r="G12" s="287">
        <f t="shared" si="0"/>
        <v>12164.629759999974</v>
      </c>
      <c r="H12" s="172">
        <f t="shared" si="0"/>
        <v>1420.9329300000002</v>
      </c>
      <c r="I12" s="288">
        <f t="shared" si="0"/>
        <v>83171.126999998683</v>
      </c>
      <c r="J12" s="289"/>
      <c r="K12" s="58"/>
      <c r="L12" s="58"/>
      <c r="M12" s="58"/>
    </row>
    <row r="13" spans="1:13" ht="14.5" customHeight="1">
      <c r="B13" s="402" t="s">
        <v>54</v>
      </c>
      <c r="C13" s="30" t="s">
        <v>103</v>
      </c>
      <c r="D13" s="165">
        <v>0</v>
      </c>
      <c r="E13" s="276">
        <v>118</v>
      </c>
      <c r="F13" s="273">
        <v>0</v>
      </c>
      <c r="G13" s="274">
        <v>2199.3314300000002</v>
      </c>
      <c r="H13" s="165">
        <v>0</v>
      </c>
      <c r="I13" s="276">
        <v>1545.3197399999997</v>
      </c>
      <c r="J13" s="290"/>
      <c r="K13" s="58"/>
      <c r="L13" s="58"/>
      <c r="M13" s="58"/>
    </row>
    <row r="14" spans="1:13" ht="14.5" customHeight="1">
      <c r="B14" s="403"/>
      <c r="C14" s="28" t="s">
        <v>20</v>
      </c>
      <c r="D14" s="172" t="s">
        <v>0</v>
      </c>
      <c r="E14" s="281">
        <v>705</v>
      </c>
      <c r="F14" s="284" t="s">
        <v>0</v>
      </c>
      <c r="G14" s="279">
        <v>224.19385999999901</v>
      </c>
      <c r="H14" s="172" t="s">
        <v>0</v>
      </c>
      <c r="I14" s="281">
        <v>3436.0065199999954</v>
      </c>
      <c r="J14" s="290"/>
      <c r="K14" s="58"/>
      <c r="L14" s="58"/>
      <c r="M14" s="58"/>
    </row>
    <row r="15" spans="1:13" ht="14.5" customHeight="1" thickBot="1">
      <c r="B15" s="403"/>
      <c r="C15" s="29" t="s">
        <v>12</v>
      </c>
      <c r="D15" s="291">
        <v>417</v>
      </c>
      <c r="E15" s="292">
        <v>0</v>
      </c>
      <c r="F15" s="293">
        <v>2242.8165799999947</v>
      </c>
      <c r="G15" s="294">
        <v>0</v>
      </c>
      <c r="H15" s="291">
        <v>6719.3634499999989</v>
      </c>
      <c r="I15" s="292">
        <v>0</v>
      </c>
      <c r="J15" s="290"/>
      <c r="K15" s="58"/>
      <c r="L15" s="58"/>
      <c r="M15" s="58"/>
    </row>
    <row r="16" spans="1:13">
      <c r="B16" s="144" t="s">
        <v>13</v>
      </c>
      <c r="C16" s="144" t="s">
        <v>13</v>
      </c>
      <c r="D16" s="165" t="s">
        <v>0</v>
      </c>
      <c r="E16" s="276">
        <v>164155</v>
      </c>
      <c r="F16" s="273" t="s">
        <v>0</v>
      </c>
      <c r="G16" s="273">
        <v>661.63816999999995</v>
      </c>
      <c r="H16" s="164" t="s">
        <v>0</v>
      </c>
      <c r="I16" s="276">
        <v>113283.5</v>
      </c>
      <c r="J16" s="295"/>
      <c r="K16" s="58"/>
      <c r="L16" s="58"/>
      <c r="M16" s="58"/>
    </row>
    <row r="17" spans="2:28" ht="15" thickBot="1">
      <c r="B17" s="33" t="s">
        <v>56</v>
      </c>
      <c r="C17" s="35"/>
      <c r="D17" s="296">
        <f>SUM(D12:D16)</f>
        <v>534</v>
      </c>
      <c r="E17" s="297">
        <f t="shared" ref="E17:I17" si="1">SUM(E12:E16)</f>
        <v>178194</v>
      </c>
      <c r="F17" s="298">
        <f t="shared" si="1"/>
        <v>2683.1198999999947</v>
      </c>
      <c r="G17" s="298">
        <f t="shared" si="1"/>
        <v>15249.793219999974</v>
      </c>
      <c r="H17" s="296">
        <f t="shared" si="1"/>
        <v>8140.2963799999989</v>
      </c>
      <c r="I17" s="297">
        <f t="shared" si="1"/>
        <v>201435.9532599987</v>
      </c>
      <c r="J17" s="295"/>
      <c r="K17" s="2"/>
      <c r="L17" s="271"/>
      <c r="M17" s="271"/>
    </row>
    <row r="18" spans="2:28" ht="15" thickBot="1">
      <c r="B18" s="15"/>
      <c r="C18" s="37"/>
      <c r="D18" s="299"/>
      <c r="E18" s="300"/>
      <c r="F18" s="301"/>
      <c r="G18" s="302"/>
      <c r="H18" s="299"/>
      <c r="I18" s="199"/>
      <c r="J18" s="295"/>
      <c r="K18" s="2"/>
      <c r="L18" s="303"/>
      <c r="M18" s="303"/>
    </row>
    <row r="19" spans="2:28">
      <c r="B19" s="407" t="s">
        <v>2</v>
      </c>
      <c r="C19" s="304" t="s">
        <v>62</v>
      </c>
      <c r="D19" s="181" t="s">
        <v>0</v>
      </c>
      <c r="E19" s="276">
        <v>48</v>
      </c>
      <c r="F19" s="305" t="s">
        <v>0</v>
      </c>
      <c r="G19" s="274">
        <v>52.8</v>
      </c>
      <c r="H19" s="181" t="s">
        <v>0</v>
      </c>
      <c r="I19" s="276">
        <v>328.4</v>
      </c>
      <c r="J19" s="303"/>
      <c r="K19" s="303"/>
      <c r="L19" s="303"/>
      <c r="M19" s="303"/>
    </row>
    <row r="20" spans="2:28" ht="15" thickBot="1">
      <c r="B20" s="408"/>
      <c r="C20" s="306" t="s">
        <v>104</v>
      </c>
      <c r="D20" s="217" t="s">
        <v>0</v>
      </c>
      <c r="E20" s="288">
        <v>361</v>
      </c>
      <c r="F20" s="307" t="s">
        <v>0</v>
      </c>
      <c r="G20" s="308">
        <v>45.401030000000006</v>
      </c>
      <c r="H20" s="217" t="s">
        <v>0</v>
      </c>
      <c r="I20" s="288">
        <v>1946.290919999997</v>
      </c>
      <c r="J20" s="303"/>
      <c r="K20" s="303"/>
      <c r="L20" s="303"/>
      <c r="M20" s="303"/>
    </row>
    <row r="21" spans="2:28" ht="15" thickBot="1">
      <c r="B21" s="7" t="s">
        <v>105</v>
      </c>
      <c r="C21" s="39"/>
      <c r="D21" s="309" t="s">
        <v>0</v>
      </c>
      <c r="E21" s="310">
        <f t="shared" ref="E21:I21" si="2">SUM(E19:E20)</f>
        <v>409</v>
      </c>
      <c r="F21" s="311" t="s">
        <v>0</v>
      </c>
      <c r="G21" s="312">
        <f t="shared" si="2"/>
        <v>98.201030000000003</v>
      </c>
      <c r="H21" s="309" t="s">
        <v>0</v>
      </c>
      <c r="I21" s="310">
        <f t="shared" si="2"/>
        <v>2274.6909199999968</v>
      </c>
      <c r="J21" s="313"/>
      <c r="K21" s="271"/>
      <c r="L21" s="271"/>
      <c r="M21" s="271"/>
    </row>
    <row r="22" spans="2:28">
      <c r="B22" s="8" t="s">
        <v>66</v>
      </c>
      <c r="C22" s="12"/>
      <c r="D22" s="314"/>
      <c r="E22" s="315"/>
      <c r="F22" s="316"/>
      <c r="G22" s="317"/>
      <c r="H22" s="314"/>
      <c r="I22" s="318"/>
      <c r="J22" s="319"/>
      <c r="K22" s="27"/>
      <c r="L22" s="58"/>
      <c r="M22" s="58"/>
    </row>
    <row r="23" spans="2:28" ht="15" thickBot="1">
      <c r="B23" s="9" t="s">
        <v>67</v>
      </c>
      <c r="C23" s="14"/>
      <c r="D23" s="296">
        <v>0</v>
      </c>
      <c r="E23" s="297">
        <v>0</v>
      </c>
      <c r="F23" s="320">
        <v>0</v>
      </c>
      <c r="G23" s="321">
        <v>0</v>
      </c>
      <c r="H23" s="296">
        <v>0</v>
      </c>
      <c r="I23" s="322">
        <v>0</v>
      </c>
      <c r="J23" s="323"/>
      <c r="K23" s="324"/>
      <c r="L23" s="58"/>
      <c r="M23" s="58"/>
    </row>
    <row r="24" spans="2:28">
      <c r="B24" s="15"/>
      <c r="C24" s="16"/>
      <c r="D24" s="325"/>
      <c r="E24" s="326"/>
      <c r="F24" s="327"/>
      <c r="G24" s="328"/>
      <c r="H24" s="325"/>
      <c r="I24" s="326"/>
      <c r="J24" s="303"/>
      <c r="K24" s="303"/>
      <c r="L24" s="58"/>
      <c r="M24" s="58"/>
    </row>
    <row r="25" spans="2:28" ht="15" thickBot="1">
      <c r="B25" s="9" t="s">
        <v>68</v>
      </c>
      <c r="C25" s="14"/>
      <c r="D25" s="296">
        <f>SUM(D17,D21,D23)</f>
        <v>534</v>
      </c>
      <c r="E25" s="297">
        <f t="shared" ref="E25:I25" si="3">SUM(E17,E21,E23)</f>
        <v>178603</v>
      </c>
      <c r="F25" s="298">
        <f t="shared" si="3"/>
        <v>2683.1198999999947</v>
      </c>
      <c r="G25" s="329">
        <f t="shared" si="3"/>
        <v>15347.994249999974</v>
      </c>
      <c r="H25" s="296">
        <f t="shared" si="3"/>
        <v>8140.2963799999989</v>
      </c>
      <c r="I25" s="297">
        <f t="shared" si="3"/>
        <v>203710.64417999869</v>
      </c>
      <c r="J25" s="313"/>
      <c r="K25" s="271"/>
      <c r="L25" s="58"/>
      <c r="M25" s="58"/>
    </row>
    <row r="26" spans="2:28" ht="15" thickBot="1">
      <c r="B26" s="17" t="s">
        <v>106</v>
      </c>
      <c r="C26" s="18"/>
      <c r="D26" s="330"/>
      <c r="E26" s="331"/>
      <c r="F26" s="332"/>
      <c r="G26" s="333"/>
      <c r="H26" s="334"/>
      <c r="I26" s="335"/>
      <c r="J26" s="313"/>
      <c r="K26" s="271"/>
      <c r="L26" s="58"/>
      <c r="M26" s="58"/>
    </row>
    <row r="27" spans="2:28" ht="16.5">
      <c r="B27" s="19" t="s">
        <v>107</v>
      </c>
      <c r="C27" s="10"/>
      <c r="D27" s="10"/>
      <c r="E27" s="10"/>
      <c r="F27" s="10"/>
      <c r="G27" s="10"/>
      <c r="H27" s="10"/>
      <c r="J27" s="10"/>
      <c r="K27" s="10"/>
      <c r="L27" s="336"/>
      <c r="M27" s="336"/>
      <c r="N27" s="10"/>
      <c r="O27" s="10"/>
      <c r="P27" s="10"/>
      <c r="Q27" s="10"/>
      <c r="R27" s="10"/>
      <c r="S27" s="10"/>
      <c r="T27" s="10"/>
      <c r="U27" s="10"/>
      <c r="V27" s="10"/>
      <c r="W27" s="10"/>
      <c r="X27" s="10"/>
      <c r="Y27" s="10"/>
      <c r="Z27" s="10"/>
      <c r="AA27" s="10"/>
      <c r="AB27" s="10"/>
    </row>
    <row r="28" spans="2:28">
      <c r="F28" s="110"/>
      <c r="G28" s="110"/>
      <c r="J28" s="337"/>
      <c r="K28" s="337"/>
    </row>
    <row r="29" spans="2:28">
      <c r="G29" s="2"/>
    </row>
    <row r="30" spans="2:28">
      <c r="F30" s="338"/>
      <c r="G30" s="338"/>
    </row>
  </sheetData>
  <mergeCells count="9">
    <mergeCell ref="B13:B15"/>
    <mergeCell ref="B19:B20"/>
    <mergeCell ref="D4:E4"/>
    <mergeCell ref="F4:G4"/>
    <mergeCell ref="H4:I4"/>
    <mergeCell ref="D6:E6"/>
    <mergeCell ref="F6:G6"/>
    <mergeCell ref="H6:I6"/>
    <mergeCell ref="B8:B11"/>
  </mergeCells>
  <pageMargins left="0.7" right="0.7" top="0.75" bottom="0.75" header="0.3" footer="0.3"/>
  <pageSetup scale="7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249977111117893"/>
    <pageSetUpPr fitToPage="1"/>
  </sheetPr>
  <dimension ref="A1:AD21"/>
  <sheetViews>
    <sheetView zoomScaleNormal="100" zoomScaleSheetLayoutView="100" workbookViewId="0">
      <selection activeCell="K7" sqref="K7"/>
    </sheetView>
  </sheetViews>
  <sheetFormatPr defaultColWidth="9.26953125" defaultRowHeight="14.5"/>
  <cols>
    <col min="1" max="1" width="4.26953125" customWidth="1"/>
    <col min="2" max="2" width="22.1796875" customWidth="1"/>
    <col min="3" max="3" width="35" customWidth="1"/>
    <col min="4" max="8" width="13.54296875" customWidth="1"/>
    <col min="9" max="9" width="14.54296875" customWidth="1"/>
    <col min="10" max="10" width="3.26953125" customWidth="1"/>
    <col min="11" max="11" width="16.26953125" style="295" customWidth="1"/>
    <col min="12" max="13" width="16.26953125" customWidth="1"/>
    <col min="14" max="15" width="15.7265625" style="2" customWidth="1"/>
    <col min="16" max="16" width="13.54296875" customWidth="1"/>
    <col min="20" max="20" width="9.26953125" customWidth="1"/>
  </cols>
  <sheetData>
    <row r="1" spans="1:30" ht="23.5">
      <c r="A1" s="1" t="s">
        <v>92</v>
      </c>
      <c r="K1" s="69"/>
      <c r="N1" s="58"/>
      <c r="O1" s="58"/>
    </row>
    <row r="2" spans="1:30" ht="15.5">
      <c r="B2" s="143" t="s">
        <v>183</v>
      </c>
      <c r="K2" s="69"/>
      <c r="N2" s="58"/>
      <c r="O2" s="58"/>
    </row>
    <row r="3" spans="1:30" ht="19" thickBot="1">
      <c r="A3" s="4"/>
      <c r="B3" s="4" t="s">
        <v>186</v>
      </c>
      <c r="C3" s="4"/>
      <c r="D3" s="4"/>
      <c r="E3" s="4"/>
      <c r="F3" s="4"/>
      <c r="G3" s="4"/>
      <c r="H3" s="4"/>
      <c r="K3" s="60"/>
      <c r="N3" s="58"/>
      <c r="O3" s="58"/>
    </row>
    <row r="4" spans="1:30" ht="43.15" customHeight="1" thickBot="1">
      <c r="A4" t="s">
        <v>43</v>
      </c>
      <c r="B4" s="146"/>
      <c r="C4" s="148"/>
      <c r="D4" s="423" t="s">
        <v>8</v>
      </c>
      <c r="E4" s="401"/>
      <c r="F4" s="410" t="s">
        <v>93</v>
      </c>
      <c r="G4" s="411"/>
      <c r="H4" s="412" t="s">
        <v>71</v>
      </c>
      <c r="I4" s="413"/>
      <c r="K4" s="69"/>
      <c r="M4" s="262" t="s">
        <v>8</v>
      </c>
      <c r="N4" s="262"/>
      <c r="O4" s="262"/>
    </row>
    <row r="5" spans="1:30" ht="21" customHeight="1" thickBot="1">
      <c r="B5" s="49"/>
      <c r="C5" s="149"/>
      <c r="D5" s="40" t="s">
        <v>44</v>
      </c>
      <c r="E5" s="42" t="s">
        <v>45</v>
      </c>
      <c r="F5" s="46" t="s">
        <v>46</v>
      </c>
      <c r="G5" s="47" t="s">
        <v>94</v>
      </c>
      <c r="H5" s="41" t="s">
        <v>47</v>
      </c>
      <c r="I5" s="42" t="s">
        <v>48</v>
      </c>
      <c r="K5" s="69"/>
      <c r="N5" s="58"/>
      <c r="O5" s="58"/>
    </row>
    <row r="6" spans="1:30" ht="52.5" customHeight="1" thickBot="1">
      <c r="B6" s="50"/>
      <c r="C6" s="152"/>
      <c r="D6" s="424" t="s">
        <v>95</v>
      </c>
      <c r="E6" s="425"/>
      <c r="F6" s="416" t="s">
        <v>96</v>
      </c>
      <c r="G6" s="417"/>
      <c r="H6" s="418" t="s">
        <v>97</v>
      </c>
      <c r="I6" s="419"/>
      <c r="K6" s="69"/>
      <c r="N6" s="58"/>
      <c r="O6" s="58"/>
    </row>
    <row r="7" spans="1:30" ht="29.5" thickBot="1">
      <c r="B7" s="36" t="s">
        <v>57</v>
      </c>
      <c r="C7" s="32" t="s">
        <v>58</v>
      </c>
      <c r="D7" s="94" t="s">
        <v>108</v>
      </c>
      <c r="E7" s="48" t="s">
        <v>109</v>
      </c>
      <c r="F7" s="94" t="s">
        <v>108</v>
      </c>
      <c r="G7" s="48" t="s">
        <v>109</v>
      </c>
      <c r="H7" s="94" t="s">
        <v>108</v>
      </c>
      <c r="I7" s="48" t="s">
        <v>109</v>
      </c>
      <c r="J7" s="271"/>
      <c r="K7" s="339"/>
      <c r="L7" s="271"/>
      <c r="M7" s="271"/>
      <c r="N7" s="271"/>
      <c r="O7" s="271"/>
    </row>
    <row r="8" spans="1:30" ht="15" thickBot="1">
      <c r="B8" s="31" t="s">
        <v>14</v>
      </c>
      <c r="C8" s="31" t="s">
        <v>15</v>
      </c>
      <c r="D8" s="340">
        <v>11</v>
      </c>
      <c r="E8" s="341">
        <v>0</v>
      </c>
      <c r="F8" s="342">
        <v>1397.9116599999998</v>
      </c>
      <c r="G8" s="343">
        <v>0</v>
      </c>
      <c r="H8" s="344">
        <v>4655.6845689199999</v>
      </c>
      <c r="I8" s="345">
        <v>0</v>
      </c>
      <c r="J8" s="346"/>
      <c r="K8" s="69"/>
      <c r="L8" s="27"/>
      <c r="M8" s="27"/>
      <c r="N8" s="58"/>
      <c r="O8" s="58"/>
    </row>
    <row r="9" spans="1:30">
      <c r="B9" s="420" t="s">
        <v>16</v>
      </c>
      <c r="C9" s="30" t="s">
        <v>17</v>
      </c>
      <c r="D9" s="347">
        <v>3</v>
      </c>
      <c r="E9" s="354">
        <v>15</v>
      </c>
      <c r="F9" s="355">
        <v>7.5430000000000001</v>
      </c>
      <c r="G9" s="356">
        <v>253.97559999999996</v>
      </c>
      <c r="H9" s="351">
        <v>24.775942564000001</v>
      </c>
      <c r="I9" s="352">
        <v>2753.7768553829997</v>
      </c>
      <c r="J9" s="290"/>
      <c r="K9" s="290"/>
      <c r="L9" s="290"/>
      <c r="M9" s="27"/>
      <c r="N9" s="58"/>
      <c r="O9" s="58"/>
    </row>
    <row r="10" spans="1:30">
      <c r="B10" s="405"/>
      <c r="C10" s="29" t="s">
        <v>18</v>
      </c>
      <c r="D10" s="353">
        <v>0</v>
      </c>
      <c r="E10" s="391">
        <v>0</v>
      </c>
      <c r="F10" s="392">
        <v>0</v>
      </c>
      <c r="G10" s="393">
        <v>0</v>
      </c>
      <c r="H10" s="244">
        <v>0</v>
      </c>
      <c r="I10" s="357">
        <v>0</v>
      </c>
      <c r="J10" s="290"/>
      <c r="K10" s="290"/>
      <c r="L10" s="290"/>
      <c r="M10" s="27"/>
      <c r="N10" s="58"/>
      <c r="O10" s="58"/>
    </row>
    <row r="11" spans="1:30" ht="15" thickBot="1">
      <c r="B11" s="421"/>
      <c r="C11" s="51" t="s">
        <v>19</v>
      </c>
      <c r="D11" s="358">
        <v>0</v>
      </c>
      <c r="E11" s="341">
        <v>0</v>
      </c>
      <c r="F11" s="342">
        <v>0</v>
      </c>
      <c r="G11" s="343">
        <v>0</v>
      </c>
      <c r="H11" s="359">
        <v>0</v>
      </c>
      <c r="I11" s="360">
        <v>0</v>
      </c>
      <c r="J11" s="290"/>
      <c r="K11" s="290"/>
      <c r="L11" s="290"/>
      <c r="M11" s="58"/>
      <c r="N11" s="58"/>
      <c r="O11" s="58"/>
    </row>
    <row r="12" spans="1:30" s="10" customFormat="1" ht="15" thickBot="1">
      <c r="B12" s="17" t="s">
        <v>60</v>
      </c>
      <c r="C12" s="43"/>
      <c r="D12" s="361">
        <f>SUM(D8:D11)</f>
        <v>14</v>
      </c>
      <c r="E12" s="361">
        <f t="shared" ref="E12:I12" si="0">SUM(E8:E11)</f>
        <v>15</v>
      </c>
      <c r="F12" s="362">
        <f t="shared" si="0"/>
        <v>1405.4546599999996</v>
      </c>
      <c r="G12" s="363">
        <f t="shared" si="0"/>
        <v>253.97559999999996</v>
      </c>
      <c r="H12" s="394">
        <f t="shared" si="0"/>
        <v>4680.4605114839997</v>
      </c>
      <c r="I12" s="394">
        <f t="shared" si="0"/>
        <v>2753.7768553829997</v>
      </c>
      <c r="J12" s="271"/>
      <c r="K12" s="339"/>
      <c r="L12" s="271"/>
      <c r="M12" s="271"/>
      <c r="N12" s="271"/>
      <c r="O12" s="271"/>
      <c r="P12"/>
      <c r="Q12"/>
      <c r="R12"/>
      <c r="S12"/>
      <c r="T12"/>
      <c r="U12"/>
      <c r="V12"/>
      <c r="W12"/>
      <c r="X12"/>
      <c r="Y12"/>
      <c r="Z12"/>
      <c r="AA12"/>
      <c r="AB12"/>
      <c r="AC12"/>
      <c r="AD12"/>
    </row>
    <row r="13" spans="1:30" ht="15" thickBot="1">
      <c r="B13" s="38"/>
      <c r="C13" s="45"/>
      <c r="D13" s="364"/>
      <c r="E13" s="365"/>
      <c r="F13" s="366"/>
      <c r="G13" s="367"/>
      <c r="H13" s="222"/>
      <c r="I13" s="368"/>
      <c r="J13" s="303"/>
      <c r="K13" s="303"/>
      <c r="L13" s="303"/>
      <c r="M13" s="303"/>
      <c r="N13" s="303"/>
      <c r="O13" s="303"/>
    </row>
    <row r="14" spans="1:30">
      <c r="B14" s="407" t="s">
        <v>2</v>
      </c>
      <c r="C14" s="369" t="s">
        <v>17</v>
      </c>
      <c r="D14" s="370">
        <v>0</v>
      </c>
      <c r="E14" s="348">
        <v>2</v>
      </c>
      <c r="F14" s="349">
        <v>0</v>
      </c>
      <c r="G14" s="350">
        <v>44.8</v>
      </c>
      <c r="H14" s="351">
        <v>0</v>
      </c>
      <c r="I14" s="371">
        <v>1969.6462300000007</v>
      </c>
      <c r="J14" s="303"/>
      <c r="K14" s="303"/>
      <c r="L14" s="303"/>
      <c r="M14" s="303"/>
      <c r="N14" s="303"/>
      <c r="O14" s="303"/>
    </row>
    <row r="15" spans="1:30" ht="15.75" customHeight="1" thickBot="1">
      <c r="B15" s="422"/>
      <c r="C15" s="372" t="s">
        <v>19</v>
      </c>
      <c r="D15" s="340">
        <v>0</v>
      </c>
      <c r="E15" s="341">
        <v>1</v>
      </c>
      <c r="F15" s="342">
        <v>0</v>
      </c>
      <c r="G15" s="343">
        <v>544.98126000000002</v>
      </c>
      <c r="H15" s="359">
        <v>0</v>
      </c>
      <c r="I15" s="345">
        <v>2348.4990000000003</v>
      </c>
      <c r="J15" s="303"/>
      <c r="K15" s="303"/>
      <c r="L15" s="303"/>
      <c r="M15" s="303"/>
      <c r="N15" s="303"/>
      <c r="O15" s="303"/>
    </row>
    <row r="16" spans="1:30" ht="15" thickBot="1">
      <c r="B16" s="373" t="s">
        <v>65</v>
      </c>
      <c r="C16" s="374"/>
      <c r="D16" s="375">
        <v>0</v>
      </c>
      <c r="E16" s="375">
        <v>2</v>
      </c>
      <c r="F16" s="362">
        <v>0</v>
      </c>
      <c r="G16" s="363">
        <v>545.72663</v>
      </c>
      <c r="H16" s="376">
        <v>0</v>
      </c>
      <c r="I16" s="376">
        <v>2477.85</v>
      </c>
      <c r="J16" s="271"/>
      <c r="K16" s="339"/>
      <c r="L16" s="271"/>
      <c r="M16" s="271"/>
      <c r="N16" s="271"/>
      <c r="O16" s="271"/>
    </row>
    <row r="17" spans="2:15" ht="15" thickBot="1">
      <c r="B17" s="377" t="s">
        <v>66</v>
      </c>
      <c r="C17" s="378"/>
      <c r="D17" s="379" t="s">
        <v>0</v>
      </c>
      <c r="E17" s="379" t="s">
        <v>0</v>
      </c>
      <c r="F17" s="379" t="s">
        <v>0</v>
      </c>
      <c r="G17" s="379" t="s">
        <v>0</v>
      </c>
      <c r="H17" s="379" t="s">
        <v>0</v>
      </c>
      <c r="I17" s="379" t="s">
        <v>0</v>
      </c>
      <c r="J17" s="27"/>
      <c r="K17" s="69"/>
      <c r="L17" s="27"/>
      <c r="M17" s="27"/>
      <c r="N17" s="58"/>
      <c r="O17" s="58"/>
    </row>
    <row r="18" spans="2:15" ht="15" thickBot="1">
      <c r="B18" s="17" t="s">
        <v>67</v>
      </c>
      <c r="C18" s="43"/>
      <c r="D18" s="380" t="s">
        <v>0</v>
      </c>
      <c r="E18" s="380" t="s">
        <v>0</v>
      </c>
      <c r="F18" s="381" t="s">
        <v>0</v>
      </c>
      <c r="G18" s="363" t="s">
        <v>0</v>
      </c>
      <c r="H18" s="382" t="s">
        <v>0</v>
      </c>
      <c r="I18" s="382" t="s">
        <v>0</v>
      </c>
      <c r="J18" s="324"/>
      <c r="K18" s="339"/>
      <c r="L18" s="324"/>
      <c r="M18" s="324"/>
      <c r="N18" s="271"/>
      <c r="O18" s="271"/>
    </row>
    <row r="19" spans="2:15" ht="15" thickBot="1">
      <c r="B19" s="15"/>
      <c r="C19" s="44"/>
      <c r="D19" s="383"/>
      <c r="E19" s="384"/>
      <c r="F19" s="385"/>
      <c r="G19" s="386"/>
      <c r="H19" s="325"/>
      <c r="I19" s="326"/>
      <c r="J19" s="303"/>
      <c r="K19" s="303"/>
      <c r="L19" s="303"/>
      <c r="M19" s="303"/>
      <c r="N19" s="303"/>
      <c r="O19" s="303"/>
    </row>
    <row r="20" spans="2:15" ht="15" thickBot="1">
      <c r="B20" s="9" t="s">
        <v>68</v>
      </c>
      <c r="C20" s="387"/>
      <c r="D20" s="361">
        <f>SUM(D12,D16)</f>
        <v>14</v>
      </c>
      <c r="E20" s="361">
        <f t="shared" ref="E20:I20" si="1">SUM(E12,E16)</f>
        <v>17</v>
      </c>
      <c r="F20" s="362">
        <f t="shared" si="1"/>
        <v>1405.4546599999996</v>
      </c>
      <c r="G20" s="363">
        <f t="shared" si="1"/>
        <v>799.70222999999999</v>
      </c>
      <c r="H20" s="394">
        <f t="shared" si="1"/>
        <v>4680.4605114839997</v>
      </c>
      <c r="I20" s="394">
        <f t="shared" si="1"/>
        <v>5231.6268553829996</v>
      </c>
      <c r="J20" s="271"/>
      <c r="K20" s="339"/>
      <c r="L20" s="271"/>
      <c r="M20" s="271"/>
      <c r="N20" s="271"/>
      <c r="O20" s="271"/>
    </row>
    <row r="21" spans="2:15" ht="15" thickBot="1">
      <c r="B21" s="17" t="s">
        <v>106</v>
      </c>
      <c r="C21" s="23"/>
      <c r="D21" s="24"/>
      <c r="E21" s="388"/>
      <c r="F21" s="389"/>
      <c r="G21" s="390"/>
      <c r="H21" s="24"/>
      <c r="I21" s="388"/>
      <c r="J21" s="271"/>
      <c r="K21" s="339"/>
      <c r="L21" s="271"/>
      <c r="M21" s="271"/>
      <c r="N21" s="271"/>
      <c r="O21" s="271"/>
    </row>
  </sheetData>
  <mergeCells count="8">
    <mergeCell ref="B9:B11"/>
    <mergeCell ref="B14:B15"/>
    <mergeCell ref="D4:E4"/>
    <mergeCell ref="F4:G4"/>
    <mergeCell ref="H4:I4"/>
    <mergeCell ref="D6:E6"/>
    <mergeCell ref="F6:G6"/>
    <mergeCell ref="H6:I6"/>
  </mergeCells>
  <pageMargins left="0.7" right="0.7" top="0.75" bottom="0.75" header="0.3" footer="0.3"/>
  <pageSetup scale="6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sheetPr>
  <dimension ref="B1:Q32"/>
  <sheetViews>
    <sheetView zoomScaleNormal="100" zoomScalePageLayoutView="50" workbookViewId="0">
      <selection activeCell="H1" sqref="H1"/>
    </sheetView>
  </sheetViews>
  <sheetFormatPr defaultColWidth="9.1796875" defaultRowHeight="14"/>
  <cols>
    <col min="1" max="1" width="3.7265625" style="65" customWidth="1"/>
    <col min="2" max="2" width="27.81640625" style="65" customWidth="1"/>
    <col min="3" max="4" width="14.7265625" style="65" customWidth="1"/>
    <col min="5" max="5" width="11.81640625" style="65" bestFit="1" customWidth="1"/>
    <col min="6" max="7" width="14.7265625" style="65" customWidth="1"/>
    <col min="8" max="8" width="11.81640625" style="65" bestFit="1" customWidth="1"/>
    <col min="9" max="10" width="3.7265625" style="65" customWidth="1"/>
    <col min="11" max="11" width="16.81640625" style="65" customWidth="1"/>
    <col min="12" max="15" width="14.7265625" style="65" customWidth="1"/>
    <col min="16" max="16384" width="9.1796875" style="65"/>
  </cols>
  <sheetData>
    <row r="1" spans="2:17" ht="18">
      <c r="B1" s="64" t="s">
        <v>111</v>
      </c>
      <c r="J1"/>
      <c r="K1"/>
      <c r="L1"/>
      <c r="M1"/>
      <c r="N1"/>
      <c r="O1"/>
      <c r="P1"/>
    </row>
    <row r="2" spans="2:17" customFormat="1" ht="12" customHeight="1"/>
    <row r="3" spans="2:17" ht="124.5" customHeight="1">
      <c r="B3" s="427" t="s">
        <v>112</v>
      </c>
      <c r="C3" s="427"/>
      <c r="D3" s="427"/>
      <c r="E3" s="427"/>
      <c r="F3" s="427"/>
      <c r="G3" s="427"/>
      <c r="H3" s="427"/>
      <c r="J3"/>
      <c r="K3"/>
      <c r="L3"/>
      <c r="M3"/>
      <c r="N3"/>
      <c r="O3"/>
      <c r="P3"/>
      <c r="Q3" s="66"/>
    </row>
    <row r="4" spans="2:17" customFormat="1" ht="14.15" customHeight="1"/>
    <row r="5" spans="2:17" customFormat="1" ht="15.5">
      <c r="B5" s="92" t="s">
        <v>113</v>
      </c>
    </row>
    <row r="6" spans="2:17" customFormat="1" ht="40" customHeight="1" thickBot="1">
      <c r="B6" s="53" t="s">
        <v>5</v>
      </c>
      <c r="C6" s="54" t="s">
        <v>114</v>
      </c>
      <c r="D6" s="54" t="s">
        <v>115</v>
      </c>
      <c r="E6" s="56" t="s">
        <v>7</v>
      </c>
      <c r="F6" s="54" t="s">
        <v>116</v>
      </c>
      <c r="G6" s="54" t="s">
        <v>6</v>
      </c>
      <c r="H6" s="56" t="s">
        <v>7</v>
      </c>
      <c r="L6" s="61" t="s">
        <v>117</v>
      </c>
      <c r="M6" s="61" t="s">
        <v>118</v>
      </c>
      <c r="N6" s="61" t="s">
        <v>119</v>
      </c>
      <c r="O6" s="61" t="s">
        <v>120</v>
      </c>
    </row>
    <row r="7" spans="2:17" customFormat="1" ht="14.5">
      <c r="B7" s="89" t="s">
        <v>1</v>
      </c>
      <c r="C7" s="104" t="e">
        <f>#REF!</f>
        <v>#REF!</v>
      </c>
      <c r="D7" s="105" t="e">
        <f>#REF!</f>
        <v>#REF!</v>
      </c>
      <c r="E7" s="84" t="e">
        <f>#REF!</f>
        <v>#REF!</v>
      </c>
      <c r="F7" s="104" t="e">
        <f>#REF!</f>
        <v>#REF!</v>
      </c>
      <c r="G7" s="105" t="e">
        <f>#REF!</f>
        <v>#REF!</v>
      </c>
      <c r="H7" s="107" t="e">
        <f>#REF!</f>
        <v>#REF!</v>
      </c>
      <c r="K7" s="12" t="s">
        <v>121</v>
      </c>
      <c r="L7" s="67" t="e">
        <f>$C$10</f>
        <v>#REF!</v>
      </c>
      <c r="M7" s="67">
        <f>$C$17</f>
        <v>0</v>
      </c>
      <c r="N7" s="67" t="e">
        <f>F10</f>
        <v>#REF!</v>
      </c>
      <c r="O7" s="67">
        <f>F17</f>
        <v>0</v>
      </c>
    </row>
    <row r="8" spans="2:17" customFormat="1" ht="14.5">
      <c r="B8" s="90" t="s">
        <v>35</v>
      </c>
      <c r="C8" s="106" t="e">
        <f>#REF!</f>
        <v>#REF!</v>
      </c>
      <c r="D8" s="6" t="e">
        <f>#REF!</f>
        <v>#REF!</v>
      </c>
      <c r="E8" s="85" t="e">
        <f>#REF!</f>
        <v>#REF!</v>
      </c>
      <c r="F8" s="106" t="e">
        <f>#REF!</f>
        <v>#REF!</v>
      </c>
      <c r="G8" s="6" t="e">
        <f>#REF!</f>
        <v>#REF!</v>
      </c>
      <c r="H8" s="108" t="e">
        <f>#REF!</f>
        <v>#REF!</v>
      </c>
      <c r="K8" s="12" t="s">
        <v>122</v>
      </c>
      <c r="L8" s="57" t="e">
        <f>#REF!</f>
        <v>#REF!</v>
      </c>
      <c r="M8" s="134">
        <v>3625802.1097407416</v>
      </c>
      <c r="N8" s="58"/>
      <c r="O8" s="59"/>
    </row>
    <row r="9" spans="2:17" customFormat="1" ht="14.5">
      <c r="B9" s="90" t="s">
        <v>3</v>
      </c>
      <c r="C9" s="106" t="e">
        <f>#REF!</f>
        <v>#REF!</v>
      </c>
      <c r="D9" s="6" t="e">
        <f>#REF!</f>
        <v>#REF!</v>
      </c>
      <c r="E9" s="85" t="e">
        <f>#REF!</f>
        <v>#REF!</v>
      </c>
      <c r="F9" s="106" t="e">
        <f>#REF!</f>
        <v>#REF!</v>
      </c>
      <c r="G9" s="6" t="e">
        <f>#REF!</f>
        <v>#REF!</v>
      </c>
      <c r="H9" s="108" t="e">
        <f>#REF!</f>
        <v>#REF!</v>
      </c>
      <c r="K9" s="65"/>
      <c r="L9" s="65"/>
      <c r="M9" s="65"/>
      <c r="N9" s="65"/>
      <c r="O9" s="65"/>
      <c r="P9" s="65"/>
      <c r="Q9" s="65"/>
    </row>
    <row r="10" spans="2:17" customFormat="1" ht="29.5" thickBot="1">
      <c r="B10" s="91" t="s">
        <v>4</v>
      </c>
      <c r="C10" s="86" t="e">
        <f>SUM(C7:C9)</f>
        <v>#REF!</v>
      </c>
      <c r="D10" s="87" t="e">
        <f>SUM(D7:D9)</f>
        <v>#REF!</v>
      </c>
      <c r="E10" s="88" t="e">
        <f>#REF!</f>
        <v>#REF!</v>
      </c>
      <c r="F10" s="86" t="e">
        <f t="shared" ref="F10:G10" si="0">SUM(F7:F9)</f>
        <v>#REF!</v>
      </c>
      <c r="G10" s="87" t="e">
        <f t="shared" si="0"/>
        <v>#REF!</v>
      </c>
      <c r="H10" s="88" t="e">
        <f>#REF!</f>
        <v>#REF!</v>
      </c>
      <c r="K10" s="62" t="s">
        <v>123</v>
      </c>
    </row>
    <row r="11" spans="2:17" customFormat="1" ht="14.5"/>
    <row r="12" spans="2:17" customFormat="1" ht="15.5">
      <c r="B12" s="92" t="s">
        <v>124</v>
      </c>
    </row>
    <row r="13" spans="2:17" customFormat="1" ht="24.5" thickBot="1">
      <c r="B13" s="53" t="s">
        <v>5</v>
      </c>
      <c r="C13" s="54" t="s">
        <v>114</v>
      </c>
      <c r="D13" s="54" t="s">
        <v>115</v>
      </c>
      <c r="E13" s="56" t="s">
        <v>7</v>
      </c>
      <c r="F13" s="54" t="s">
        <v>116</v>
      </c>
      <c r="G13" s="54" t="s">
        <v>6</v>
      </c>
      <c r="H13" s="56" t="s">
        <v>7</v>
      </c>
    </row>
    <row r="14" spans="2:17" customFormat="1" ht="14.5">
      <c r="B14" s="89" t="s">
        <v>1</v>
      </c>
      <c r="C14" s="136"/>
      <c r="D14" s="137"/>
      <c r="E14" s="138"/>
      <c r="F14" s="136"/>
      <c r="G14" s="83" t="e">
        <f>G7</f>
        <v>#REF!</v>
      </c>
      <c r="H14" s="84" t="e">
        <f>ROUND(F14/G14,3)</f>
        <v>#REF!</v>
      </c>
    </row>
    <row r="15" spans="2:17" customFormat="1" ht="14.5">
      <c r="B15" s="90" t="s">
        <v>35</v>
      </c>
      <c r="C15" s="139"/>
      <c r="D15" s="140"/>
      <c r="E15" s="141"/>
      <c r="F15" s="139"/>
      <c r="G15" s="57" t="e">
        <f t="shared" ref="G15:G16" si="1">G8</f>
        <v>#REF!</v>
      </c>
      <c r="H15" s="85" t="e">
        <f t="shared" ref="H15:H17" si="2">ROUND(F15/G15,3)</f>
        <v>#REF!</v>
      </c>
    </row>
    <row r="16" spans="2:17" customFormat="1" ht="14.5">
      <c r="B16" s="90" t="s">
        <v>3</v>
      </c>
      <c r="C16" s="139"/>
      <c r="D16" s="140"/>
      <c r="E16" s="141"/>
      <c r="F16" s="139"/>
      <c r="G16" s="57" t="e">
        <f t="shared" si="1"/>
        <v>#REF!</v>
      </c>
      <c r="H16" s="85" t="e">
        <f t="shared" si="2"/>
        <v>#REF!</v>
      </c>
    </row>
    <row r="17" spans="2:17" customFormat="1" ht="29.5" thickBot="1">
      <c r="B17" s="91" t="s">
        <v>4</v>
      </c>
      <c r="C17" s="86">
        <f>SUM(C14:C16)</f>
        <v>0</v>
      </c>
      <c r="D17" s="87">
        <f>SUM(D14:D16)</f>
        <v>0</v>
      </c>
      <c r="E17" s="88" t="e">
        <f t="shared" ref="E17" si="3">ROUND(C17/D17,3)</f>
        <v>#DIV/0!</v>
      </c>
      <c r="F17" s="86">
        <f>SUM(F14:F16)</f>
        <v>0</v>
      </c>
      <c r="G17" s="87" t="e">
        <f>SUM(G14:G16)</f>
        <v>#REF!</v>
      </c>
      <c r="H17" s="88" t="e">
        <f t="shared" si="2"/>
        <v>#REF!</v>
      </c>
    </row>
    <row r="18" spans="2:17" customFormat="1" ht="39.75" customHeight="1">
      <c r="B18" s="426" t="s">
        <v>125</v>
      </c>
      <c r="C18" s="426"/>
      <c r="D18" s="426"/>
      <c r="E18" s="426"/>
      <c r="F18" s="426"/>
      <c r="G18" s="426"/>
    </row>
    <row r="19" spans="2:17" customFormat="1" ht="15" customHeight="1">
      <c r="B19" s="103"/>
      <c r="C19" s="103"/>
      <c r="D19" s="103"/>
      <c r="E19" s="103"/>
      <c r="F19" s="103"/>
      <c r="G19" s="103"/>
      <c r="K19" s="62" t="s">
        <v>126</v>
      </c>
    </row>
    <row r="20" spans="2:17" customFormat="1" ht="14.5">
      <c r="B20" s="68"/>
      <c r="C20" s="52"/>
      <c r="D20" s="52"/>
      <c r="E20" s="52"/>
      <c r="F20" s="52"/>
      <c r="G20" s="52"/>
      <c r="H20" s="52"/>
    </row>
    <row r="21" spans="2:17" customFormat="1" ht="14.5">
      <c r="B21" s="55"/>
      <c r="C21" s="69"/>
      <c r="D21" s="69"/>
      <c r="E21" s="70"/>
      <c r="F21" s="70"/>
      <c r="G21" s="70"/>
      <c r="H21" s="70"/>
    </row>
    <row r="22" spans="2:17" customFormat="1" ht="14.5">
      <c r="B22" s="55"/>
      <c r="C22" s="69"/>
      <c r="D22" s="69"/>
      <c r="E22" s="70"/>
      <c r="F22" s="70"/>
      <c r="G22" s="70"/>
      <c r="H22" s="70"/>
    </row>
    <row r="23" spans="2:17" customFormat="1" ht="14.5">
      <c r="B23" s="55"/>
      <c r="C23" s="69"/>
      <c r="D23" s="69"/>
      <c r="E23" s="70"/>
      <c r="F23" s="70"/>
      <c r="G23" s="70"/>
      <c r="H23" s="70"/>
    </row>
    <row r="24" spans="2:17" customFormat="1" ht="14.5">
      <c r="B24" s="55"/>
      <c r="C24" s="69"/>
      <c r="D24" s="69"/>
      <c r="E24" s="70"/>
      <c r="F24" s="70"/>
      <c r="G24" s="70"/>
      <c r="H24" s="70"/>
    </row>
    <row r="25" spans="2:17" customFormat="1" ht="14.5">
      <c r="B25" s="55"/>
      <c r="C25" s="69"/>
      <c r="D25" s="69"/>
      <c r="E25" s="70"/>
      <c r="F25" s="70"/>
      <c r="G25" s="70"/>
      <c r="H25" s="70"/>
    </row>
    <row r="26" spans="2:17" customFormat="1" ht="14.5">
      <c r="B26" s="55"/>
      <c r="C26" s="69"/>
      <c r="D26" s="69"/>
      <c r="E26" s="70"/>
      <c r="F26" s="70"/>
      <c r="G26" s="70"/>
      <c r="H26" s="70"/>
    </row>
    <row r="27" spans="2:17" customFormat="1" ht="14.5">
      <c r="B27" s="55"/>
      <c r="C27" s="69"/>
      <c r="D27" s="69"/>
      <c r="E27" s="70"/>
      <c r="F27" s="70"/>
      <c r="G27" s="70"/>
      <c r="H27" s="70"/>
    </row>
    <row r="28" spans="2:17" customFormat="1" ht="14.5">
      <c r="B28" s="55"/>
      <c r="C28" s="69"/>
      <c r="D28" s="69"/>
      <c r="E28" s="70"/>
      <c r="F28" s="70"/>
      <c r="G28" s="70"/>
      <c r="H28" s="70"/>
    </row>
    <row r="29" spans="2:17" customFormat="1" ht="14.5">
      <c r="B29" s="55"/>
      <c r="C29" s="69"/>
      <c r="D29" s="69"/>
      <c r="E29" s="70"/>
      <c r="F29" s="70"/>
      <c r="G29" s="70"/>
      <c r="H29" s="70"/>
    </row>
    <row r="30" spans="2:17" customFormat="1" ht="14.5"/>
    <row r="31" spans="2:17" customFormat="1" ht="14.5"/>
    <row r="32" spans="2:17" ht="14.5">
      <c r="K32"/>
      <c r="L32"/>
      <c r="M32"/>
      <c r="N32"/>
      <c r="O32"/>
      <c r="P32"/>
      <c r="Q32" t="s">
        <v>127</v>
      </c>
    </row>
  </sheetData>
  <mergeCells count="2">
    <mergeCell ref="B18:G18"/>
    <mergeCell ref="B3:H3"/>
  </mergeCells>
  <pageMargins left="0.45" right="0.45" top="0.75" bottom="0.75" header="0.3" footer="0.3"/>
  <pageSetup scale="74" fitToWidth="0" fitToHeight="2" orientation="landscape" r:id="rId1"/>
  <headerFooter>
    <oddHeader>&amp;R&amp;16Appendix F - Secondary Metrics</oddHeader>
  </headerFooter>
  <colBreaks count="1" manualBreakCount="1">
    <brk id="9" max="3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39997558519241921"/>
  </sheetPr>
  <dimension ref="B1:D16"/>
  <sheetViews>
    <sheetView zoomScaleNormal="100" workbookViewId="0"/>
  </sheetViews>
  <sheetFormatPr defaultColWidth="9.1796875" defaultRowHeight="14"/>
  <cols>
    <col min="1" max="1" width="4.1796875" style="65" customWidth="1"/>
    <col min="2" max="2" width="37.453125" style="65" customWidth="1"/>
    <col min="3" max="4" width="25.7265625" style="65" customWidth="1"/>
    <col min="5" max="5" width="3.54296875" style="65" customWidth="1"/>
    <col min="6" max="16384" width="9.1796875" style="65"/>
  </cols>
  <sheetData>
    <row r="1" spans="2:4" ht="18">
      <c r="B1" s="64" t="s">
        <v>128</v>
      </c>
    </row>
    <row r="2" spans="2:4" customFormat="1" ht="14.5"/>
    <row r="3" spans="2:4" ht="104.25" customHeight="1">
      <c r="B3" s="428" t="s">
        <v>129</v>
      </c>
      <c r="C3" s="428"/>
      <c r="D3" s="428"/>
    </row>
    <row r="5" spans="2:4" ht="21" customHeight="1">
      <c r="B5" s="429" t="s">
        <v>130</v>
      </c>
      <c r="C5" s="430"/>
      <c r="D5" s="431"/>
    </row>
    <row r="6" spans="2:4" ht="18" customHeight="1">
      <c r="B6" s="95" t="s">
        <v>110</v>
      </c>
      <c r="C6" s="96" t="s">
        <v>131</v>
      </c>
      <c r="D6" s="96" t="s">
        <v>132</v>
      </c>
    </row>
    <row r="7" spans="2:4" ht="18" customHeight="1">
      <c r="B7" s="97" t="s">
        <v>30</v>
      </c>
      <c r="C7" s="142"/>
      <c r="D7" s="142"/>
    </row>
    <row r="8" spans="2:4" ht="18" customHeight="1">
      <c r="B8" s="97" t="s">
        <v>133</v>
      </c>
      <c r="C8" s="142"/>
      <c r="D8" s="142"/>
    </row>
    <row r="9" spans="2:4" ht="18" customHeight="1">
      <c r="B9" s="97" t="s">
        <v>134</v>
      </c>
      <c r="C9" s="142"/>
      <c r="D9" s="142"/>
    </row>
    <row r="10" spans="2:4" ht="18" customHeight="1">
      <c r="B10" s="97" t="s">
        <v>135</v>
      </c>
      <c r="C10" s="142"/>
      <c r="D10" s="142"/>
    </row>
    <row r="11" spans="2:4" ht="18" customHeight="1">
      <c r="B11" s="97" t="s">
        <v>136</v>
      </c>
      <c r="C11" s="142"/>
      <c r="D11" s="142"/>
    </row>
    <row r="12" spans="2:4" ht="18" customHeight="1">
      <c r="B12" s="97" t="s">
        <v>37</v>
      </c>
      <c r="C12" s="142"/>
      <c r="D12" s="142"/>
    </row>
    <row r="13" spans="2:4" ht="18" customHeight="1">
      <c r="B13" s="97" t="s">
        <v>38</v>
      </c>
      <c r="C13" s="142"/>
      <c r="D13" s="142"/>
    </row>
    <row r="14" spans="2:4" ht="18" customHeight="1">
      <c r="B14" s="97" t="s">
        <v>39</v>
      </c>
      <c r="C14" s="142"/>
      <c r="D14" s="142"/>
    </row>
    <row r="15" spans="2:4" ht="18" customHeight="1">
      <c r="B15" s="97" t="s">
        <v>40</v>
      </c>
      <c r="C15" s="142"/>
      <c r="D15" s="142"/>
    </row>
    <row r="16" spans="2:4" ht="18" customHeight="1">
      <c r="B16" s="98" t="s">
        <v>137</v>
      </c>
      <c r="C16" s="135">
        <f>SUM(C7:C15)</f>
        <v>0</v>
      </c>
      <c r="D16" s="135">
        <f>SUM(D7:D15)</f>
        <v>0</v>
      </c>
    </row>
  </sheetData>
  <mergeCells count="2">
    <mergeCell ref="B3:D3"/>
    <mergeCell ref="B5:D5"/>
  </mergeCells>
  <pageMargins left="0.7" right="0.7" top="0.75" bottom="0.75" header="0.3" footer="0.3"/>
  <pageSetup scale="86" orientation="portrait" r:id="rId1"/>
  <headerFooter>
    <oddHeader>&amp;R&amp;16Appendix G - Transfer</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pageSetUpPr fitToPage="1"/>
  </sheetPr>
  <dimension ref="B1:G63"/>
  <sheetViews>
    <sheetView zoomScaleNormal="100" workbookViewId="0">
      <pane ySplit="3" topLeftCell="A4" activePane="bottomLeft" state="frozen"/>
      <selection activeCell="F1" sqref="F1"/>
      <selection pane="bottomLeft" activeCell="G1" sqref="G1"/>
    </sheetView>
  </sheetViews>
  <sheetFormatPr defaultRowHeight="14.5"/>
  <cols>
    <col min="1" max="1" width="2.7265625" customWidth="1"/>
    <col min="2" max="2" width="7.81640625" customWidth="1"/>
    <col min="3" max="3" width="58" bestFit="1" customWidth="1"/>
    <col min="4" max="6" width="14.7265625" customWidth="1"/>
    <col min="7" max="7" width="16.7265625" customWidth="1"/>
    <col min="8" max="8" width="3" customWidth="1"/>
  </cols>
  <sheetData>
    <row r="1" spans="2:7">
      <c r="B1" s="63" t="s">
        <v>138</v>
      </c>
      <c r="D1" s="62" t="s">
        <v>139</v>
      </c>
    </row>
    <row r="2" spans="2:7" ht="15" thickBot="1"/>
    <row r="3" spans="2:7">
      <c r="B3" s="71"/>
      <c r="C3" s="72"/>
      <c r="D3" s="73" t="s">
        <v>1</v>
      </c>
      <c r="E3" s="74" t="s">
        <v>140</v>
      </c>
      <c r="F3" s="74" t="s">
        <v>141</v>
      </c>
      <c r="G3" s="75" t="s">
        <v>142</v>
      </c>
    </row>
    <row r="4" spans="2:7">
      <c r="B4" s="76" t="s">
        <v>143</v>
      </c>
      <c r="C4" s="77"/>
      <c r="D4" s="78"/>
      <c r="E4" s="93"/>
      <c r="F4" s="93"/>
      <c r="G4" s="77"/>
    </row>
    <row r="5" spans="2:7">
      <c r="B5" s="79">
        <v>1</v>
      </c>
      <c r="C5" s="80" t="s">
        <v>144</v>
      </c>
      <c r="D5" s="109"/>
      <c r="E5" s="110"/>
      <c r="F5" s="110"/>
      <c r="G5" s="111"/>
    </row>
    <row r="6" spans="2:7">
      <c r="B6" s="79">
        <v>2</v>
      </c>
      <c r="C6" s="80" t="s">
        <v>145</v>
      </c>
      <c r="D6" s="109"/>
      <c r="E6" s="110"/>
      <c r="F6" s="110"/>
      <c r="G6" s="111"/>
    </row>
    <row r="7" spans="2:7">
      <c r="B7" s="79">
        <v>3</v>
      </c>
      <c r="C7" s="80" t="s">
        <v>146</v>
      </c>
      <c r="D7" s="109"/>
      <c r="E7" s="110"/>
      <c r="F7" s="110"/>
      <c r="G7" s="111"/>
    </row>
    <row r="8" spans="2:7">
      <c r="B8" s="79">
        <v>4</v>
      </c>
      <c r="C8" s="80" t="s">
        <v>147</v>
      </c>
      <c r="D8" s="109"/>
      <c r="E8" s="110"/>
      <c r="F8" s="110"/>
      <c r="G8" s="111"/>
    </row>
    <row r="9" spans="2:7">
      <c r="B9" s="79">
        <v>5</v>
      </c>
      <c r="C9" s="80" t="s">
        <v>148</v>
      </c>
      <c r="D9" s="109"/>
      <c r="E9" s="110"/>
      <c r="F9" s="110"/>
      <c r="G9" s="111"/>
    </row>
    <row r="10" spans="2:7">
      <c r="B10" s="79">
        <v>6</v>
      </c>
      <c r="C10" s="80" t="s">
        <v>149</v>
      </c>
      <c r="D10" s="109"/>
      <c r="E10" s="110"/>
      <c r="F10" s="110"/>
      <c r="G10" s="111"/>
    </row>
    <row r="11" spans="2:7">
      <c r="B11" s="79">
        <v>7</v>
      </c>
      <c r="C11" s="80" t="s">
        <v>150</v>
      </c>
      <c r="D11" s="109"/>
      <c r="E11" s="110"/>
      <c r="F11" s="110"/>
      <c r="G11" s="111"/>
    </row>
    <row r="12" spans="2:7">
      <c r="B12" s="79"/>
      <c r="C12" s="81" t="s">
        <v>151</v>
      </c>
      <c r="D12" s="112"/>
      <c r="E12" s="113"/>
      <c r="F12" s="113"/>
      <c r="G12" s="114"/>
    </row>
    <row r="13" spans="2:7">
      <c r="B13" s="79">
        <v>8</v>
      </c>
      <c r="C13" s="80" t="s">
        <v>152</v>
      </c>
      <c r="D13" s="109"/>
      <c r="E13" s="110"/>
      <c r="F13" s="110"/>
      <c r="G13" s="111"/>
    </row>
    <row r="14" spans="2:7">
      <c r="B14" s="79">
        <v>9</v>
      </c>
      <c r="C14" s="80" t="s">
        <v>153</v>
      </c>
      <c r="D14" s="109"/>
      <c r="E14" s="110"/>
      <c r="F14" s="110"/>
      <c r="G14" s="111"/>
    </row>
    <row r="15" spans="2:7">
      <c r="B15" s="79">
        <v>10</v>
      </c>
      <c r="C15" s="80" t="s">
        <v>154</v>
      </c>
      <c r="D15" s="109"/>
      <c r="E15" s="110"/>
      <c r="F15" s="110"/>
      <c r="G15" s="111"/>
    </row>
    <row r="16" spans="2:7">
      <c r="B16" s="79"/>
      <c r="C16" s="115" t="s">
        <v>155</v>
      </c>
      <c r="D16" s="116"/>
      <c r="E16" s="117"/>
      <c r="F16" s="117"/>
      <c r="G16" s="118"/>
    </row>
    <row r="17" spans="2:7">
      <c r="B17" s="79"/>
      <c r="C17" s="81" t="s">
        <v>156</v>
      </c>
      <c r="D17" s="119"/>
      <c r="E17" s="120"/>
      <c r="F17" s="120"/>
      <c r="G17" s="121"/>
    </row>
    <row r="18" spans="2:7">
      <c r="B18" s="79"/>
      <c r="C18" s="80"/>
      <c r="D18" s="79"/>
      <c r="G18" s="80"/>
    </row>
    <row r="19" spans="2:7">
      <c r="B19" s="76" t="s">
        <v>157</v>
      </c>
      <c r="C19" s="77"/>
      <c r="D19" s="78"/>
      <c r="E19" s="93"/>
      <c r="F19" s="93"/>
      <c r="G19" s="77"/>
    </row>
    <row r="20" spans="2:7">
      <c r="B20" s="79">
        <v>11</v>
      </c>
      <c r="C20" s="80" t="s">
        <v>158</v>
      </c>
      <c r="D20" s="109"/>
      <c r="E20" s="110"/>
      <c r="F20" s="110"/>
      <c r="G20" s="111"/>
    </row>
    <row r="21" spans="2:7">
      <c r="B21" s="79">
        <v>12</v>
      </c>
      <c r="C21" s="80" t="s">
        <v>159</v>
      </c>
      <c r="D21" s="109"/>
      <c r="E21" s="110"/>
      <c r="F21" s="110"/>
      <c r="G21" s="111"/>
    </row>
    <row r="22" spans="2:7">
      <c r="B22" s="79"/>
      <c r="C22" s="81" t="s">
        <v>160</v>
      </c>
      <c r="D22" s="119"/>
      <c r="E22" s="120"/>
      <c r="F22" s="120"/>
      <c r="G22" s="121"/>
    </row>
    <row r="23" spans="2:7">
      <c r="B23" s="79"/>
      <c r="C23" s="80"/>
      <c r="D23" s="79"/>
      <c r="G23" s="80"/>
    </row>
    <row r="24" spans="2:7">
      <c r="B24" s="76" t="s">
        <v>161</v>
      </c>
      <c r="C24" s="77"/>
      <c r="D24" s="78"/>
      <c r="E24" s="93"/>
      <c r="F24" s="93"/>
      <c r="G24" s="77"/>
    </row>
    <row r="25" spans="2:7">
      <c r="B25" s="79"/>
      <c r="C25" s="81" t="s">
        <v>162</v>
      </c>
      <c r="D25" s="119"/>
      <c r="E25" s="120"/>
      <c r="F25" s="120"/>
      <c r="G25" s="121"/>
    </row>
    <row r="26" spans="2:7">
      <c r="B26" s="79"/>
      <c r="C26" s="80"/>
      <c r="D26" s="79"/>
      <c r="G26" s="80"/>
    </row>
    <row r="27" spans="2:7">
      <c r="B27" s="76" t="s">
        <v>163</v>
      </c>
      <c r="C27" s="77"/>
      <c r="D27" s="78"/>
      <c r="E27" s="93"/>
      <c r="F27" s="93"/>
      <c r="G27" s="77"/>
    </row>
    <row r="28" spans="2:7">
      <c r="B28" s="79">
        <v>13</v>
      </c>
      <c r="C28" s="80" t="s">
        <v>164</v>
      </c>
      <c r="D28" s="109"/>
      <c r="E28" s="110"/>
      <c r="F28" s="110"/>
      <c r="G28" s="111"/>
    </row>
    <row r="29" spans="2:7">
      <c r="B29" s="79">
        <v>14</v>
      </c>
      <c r="C29" s="80" t="s">
        <v>165</v>
      </c>
      <c r="D29" s="109"/>
      <c r="E29" s="110"/>
      <c r="F29" s="110"/>
      <c r="G29" s="111"/>
    </row>
    <row r="30" spans="2:7">
      <c r="B30" s="79"/>
      <c r="C30" s="81" t="s">
        <v>166</v>
      </c>
      <c r="D30" s="119"/>
      <c r="E30" s="120"/>
      <c r="F30" s="120"/>
      <c r="G30" s="121"/>
    </row>
    <row r="31" spans="2:7">
      <c r="B31" s="76" t="s">
        <v>167</v>
      </c>
      <c r="C31" s="77"/>
      <c r="D31" s="78"/>
      <c r="E31" s="93"/>
      <c r="F31" s="93"/>
      <c r="G31" s="77"/>
    </row>
    <row r="32" spans="2:7">
      <c r="B32" s="79">
        <v>15</v>
      </c>
      <c r="C32" s="80" t="s">
        <v>144</v>
      </c>
      <c r="D32" s="109"/>
      <c r="E32" s="110"/>
      <c r="F32" s="110"/>
      <c r="G32" s="111"/>
    </row>
    <row r="33" spans="2:7">
      <c r="B33" s="79">
        <v>16</v>
      </c>
      <c r="C33" s="80" t="s">
        <v>145</v>
      </c>
      <c r="D33" s="109"/>
      <c r="E33" s="110"/>
      <c r="F33" s="110"/>
      <c r="G33" s="111"/>
    </row>
    <row r="34" spans="2:7">
      <c r="B34" s="79">
        <v>17</v>
      </c>
      <c r="C34" s="80" t="s">
        <v>146</v>
      </c>
      <c r="D34" s="109"/>
      <c r="E34" s="110"/>
      <c r="F34" s="110"/>
      <c r="G34" s="111"/>
    </row>
    <row r="35" spans="2:7">
      <c r="B35" s="79">
        <v>18</v>
      </c>
      <c r="C35" s="80" t="s">
        <v>147</v>
      </c>
      <c r="D35" s="109"/>
      <c r="E35" s="110"/>
      <c r="F35" s="110"/>
      <c r="G35" s="111"/>
    </row>
    <row r="36" spans="2:7">
      <c r="B36" s="79">
        <v>19</v>
      </c>
      <c r="C36" s="80" t="s">
        <v>148</v>
      </c>
      <c r="D36" s="109"/>
      <c r="E36" s="110"/>
      <c r="F36" s="110"/>
      <c r="G36" s="111"/>
    </row>
    <row r="37" spans="2:7">
      <c r="B37" s="79">
        <v>20</v>
      </c>
      <c r="C37" s="80" t="s">
        <v>168</v>
      </c>
      <c r="D37" s="109"/>
      <c r="E37" s="110"/>
      <c r="F37" s="110"/>
      <c r="G37" s="111"/>
    </row>
    <row r="38" spans="2:7">
      <c r="B38" s="79">
        <v>21</v>
      </c>
      <c r="C38" s="80" t="s">
        <v>150</v>
      </c>
      <c r="D38" s="109"/>
      <c r="E38" s="110"/>
      <c r="F38" s="110"/>
      <c r="G38" s="111"/>
    </row>
    <row r="39" spans="2:7">
      <c r="B39" s="79">
        <v>22</v>
      </c>
      <c r="C39" s="80" t="s">
        <v>169</v>
      </c>
      <c r="D39" s="109"/>
      <c r="E39" s="110"/>
      <c r="F39" s="110"/>
      <c r="G39" s="111"/>
    </row>
    <row r="40" spans="2:7">
      <c r="B40" s="79">
        <v>23</v>
      </c>
      <c r="C40" s="80" t="s">
        <v>170</v>
      </c>
      <c r="D40" s="109"/>
      <c r="E40" s="110"/>
      <c r="F40" s="110"/>
      <c r="G40" s="111"/>
    </row>
    <row r="41" spans="2:7">
      <c r="B41" s="79"/>
      <c r="C41" s="81" t="s">
        <v>171</v>
      </c>
      <c r="D41" s="112"/>
      <c r="E41" s="113"/>
      <c r="F41" s="113"/>
      <c r="G41" s="114"/>
    </row>
    <row r="42" spans="2:7">
      <c r="B42" s="79">
        <v>24</v>
      </c>
      <c r="C42" s="80" t="s">
        <v>152</v>
      </c>
      <c r="D42" s="109"/>
      <c r="E42" s="110"/>
      <c r="F42" s="110"/>
      <c r="G42" s="111"/>
    </row>
    <row r="43" spans="2:7">
      <c r="B43" s="79">
        <v>25</v>
      </c>
      <c r="C43" s="80" t="s">
        <v>153</v>
      </c>
      <c r="D43" s="109"/>
      <c r="E43" s="110"/>
      <c r="F43" s="110"/>
      <c r="G43" s="111"/>
    </row>
    <row r="44" spans="2:7">
      <c r="B44" s="79">
        <v>26</v>
      </c>
      <c r="C44" s="80" t="s">
        <v>154</v>
      </c>
      <c r="D44" s="109"/>
      <c r="E44" s="110"/>
      <c r="F44" s="110"/>
      <c r="G44" s="111"/>
    </row>
    <row r="45" spans="2:7">
      <c r="B45" s="79"/>
      <c r="C45" s="80" t="s">
        <v>172</v>
      </c>
      <c r="D45" s="109"/>
      <c r="E45" s="110"/>
      <c r="F45" s="110"/>
      <c r="G45" s="111"/>
    </row>
    <row r="46" spans="2:7">
      <c r="B46" s="79"/>
      <c r="C46" s="81" t="s">
        <v>173</v>
      </c>
      <c r="D46" s="119"/>
      <c r="E46" s="120"/>
      <c r="F46" s="120"/>
      <c r="G46" s="121"/>
    </row>
    <row r="47" spans="2:7">
      <c r="B47" s="79"/>
      <c r="C47" s="80"/>
      <c r="D47" s="79"/>
      <c r="G47" s="80"/>
    </row>
    <row r="48" spans="2:7">
      <c r="B48" s="76" t="s">
        <v>174</v>
      </c>
      <c r="C48" s="77"/>
      <c r="D48" s="78"/>
      <c r="E48" s="93"/>
      <c r="F48" s="93"/>
      <c r="G48" s="77"/>
    </row>
    <row r="49" spans="2:7">
      <c r="B49" s="79">
        <v>27</v>
      </c>
      <c r="C49" s="80" t="s">
        <v>144</v>
      </c>
      <c r="D49" s="122"/>
      <c r="E49" s="110"/>
      <c r="F49" s="110"/>
      <c r="G49" s="111"/>
    </row>
    <row r="50" spans="2:7">
      <c r="B50" s="79">
        <v>28</v>
      </c>
      <c r="C50" s="80" t="s">
        <v>145</v>
      </c>
      <c r="D50" s="109"/>
      <c r="E50" s="110"/>
      <c r="F50" s="110"/>
      <c r="G50" s="111"/>
    </row>
    <row r="51" spans="2:7">
      <c r="B51" s="79">
        <v>29</v>
      </c>
      <c r="C51" s="80" t="s">
        <v>146</v>
      </c>
      <c r="D51" s="109"/>
      <c r="E51" s="110"/>
      <c r="F51" s="110"/>
      <c r="G51" s="111"/>
    </row>
    <row r="52" spans="2:7">
      <c r="B52" s="79">
        <v>30</v>
      </c>
      <c r="C52" s="80" t="s">
        <v>147</v>
      </c>
      <c r="D52" s="122"/>
      <c r="E52" s="110"/>
      <c r="F52" s="110"/>
      <c r="G52" s="111"/>
    </row>
    <row r="53" spans="2:7">
      <c r="B53" s="79">
        <v>31</v>
      </c>
      <c r="C53" s="80" t="s">
        <v>175</v>
      </c>
      <c r="D53" s="109"/>
      <c r="E53" s="110"/>
      <c r="F53" s="110"/>
      <c r="G53" s="111"/>
    </row>
    <row r="54" spans="2:7">
      <c r="B54" s="79">
        <v>32</v>
      </c>
      <c r="C54" s="80" t="s">
        <v>150</v>
      </c>
      <c r="D54" s="109"/>
      <c r="E54" s="110"/>
      <c r="F54" s="110"/>
      <c r="G54" s="111"/>
    </row>
    <row r="55" spans="2:7">
      <c r="B55" s="79">
        <v>33</v>
      </c>
      <c r="C55" s="80" t="s">
        <v>176</v>
      </c>
      <c r="D55" s="122"/>
      <c r="E55" s="110"/>
      <c r="F55" s="110"/>
      <c r="G55" s="111"/>
    </row>
    <row r="56" spans="2:7">
      <c r="B56" s="79">
        <v>34</v>
      </c>
      <c r="C56" s="80" t="s">
        <v>169</v>
      </c>
      <c r="D56" s="122"/>
      <c r="E56" s="110"/>
      <c r="F56" s="110"/>
      <c r="G56" s="111"/>
    </row>
    <row r="57" spans="2:7">
      <c r="B57" s="79">
        <v>35</v>
      </c>
      <c r="C57" s="80" t="s">
        <v>177</v>
      </c>
      <c r="D57" s="109"/>
      <c r="E57" s="110"/>
      <c r="F57" s="110"/>
      <c r="G57" s="111"/>
    </row>
    <row r="58" spans="2:7">
      <c r="B58" s="79"/>
      <c r="C58" s="81" t="s">
        <v>178</v>
      </c>
      <c r="D58" s="112"/>
      <c r="E58" s="113"/>
      <c r="F58" s="113"/>
      <c r="G58" s="114"/>
    </row>
    <row r="59" spans="2:7" ht="15" thickBot="1">
      <c r="B59" s="82"/>
      <c r="C59" s="123" t="s">
        <v>179</v>
      </c>
      <c r="D59" s="124"/>
      <c r="E59" s="125"/>
      <c r="F59" s="125"/>
      <c r="G59" s="126"/>
    </row>
    <row r="62" spans="2:7" ht="15" thickBot="1">
      <c r="B62" s="62" t="s">
        <v>180</v>
      </c>
    </row>
    <row r="63" spans="2:7" ht="20.25" customHeight="1" thickBot="1">
      <c r="B63" s="62" t="s">
        <v>181</v>
      </c>
      <c r="G63" s="127">
        <f>SUM(G5:G11)-G14-G15-G21</f>
        <v>0</v>
      </c>
    </row>
  </sheetData>
  <pageMargins left="0.5" right="0.5" top="0.75" bottom="0.5" header="0.3" footer="0.3"/>
  <pageSetup scale="96" fitToHeight="0" orientation="landscape" r:id="rId1"/>
  <headerFooter>
    <oddHeader xml:space="preserve">&amp;R&amp;16Appendix H - Cost Test&amp;11
</oddHeader>
  </headerFooter>
  <rowBreaks count="1" manualBreakCount="1">
    <brk id="30"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39997558519241921"/>
  </sheetPr>
  <dimension ref="B2"/>
  <sheetViews>
    <sheetView workbookViewId="0">
      <selection activeCell="F1" sqref="F1"/>
    </sheetView>
  </sheetViews>
  <sheetFormatPr defaultRowHeight="14.5"/>
  <cols>
    <col min="2" max="2" width="22.7265625" bestFit="1" customWidth="1"/>
  </cols>
  <sheetData>
    <row r="2" spans="2:2">
      <c r="B2" s="62" t="s">
        <v>41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14" ma:contentTypeDescription="Create a new document." ma:contentTypeScope="" ma:versionID="0406514fc74ea4e16b87bf593c53f6d9">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19f1bd9310a223dd1c29bfbeaf14a95b"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SystemTag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4DA078-931F-416B-9E10-6290B26CBF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6747A1-12BF-4046-909E-B94B95B669EF}">
  <ds:schemaRefs>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2006/documentManagement/types"/>
    <ds:schemaRef ds:uri="http://purl.org/dc/terms/"/>
    <ds:schemaRef ds:uri="39c968e2-ee87-41b9-8fa8-4cd604c6e882"/>
    <ds:schemaRef ds:uri="http://schemas.microsoft.com/office/infopath/2007/PartnerControls"/>
    <ds:schemaRef ds:uri="ba291332-5843-45d8-bfc3-9844fb3e26da"/>
    <ds:schemaRef ds:uri="http://purl.org/dc/dcmitype/"/>
  </ds:schemaRefs>
</ds:datastoreItem>
</file>

<file path=customXml/itemProps3.xml><?xml version="1.0" encoding="utf-8"?>
<ds:datastoreItem xmlns:ds="http://schemas.openxmlformats.org/officeDocument/2006/customXml" ds:itemID="{D3C1C89C-762F-44E2-A7B3-C59E51A842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Table 8</vt:lpstr>
      <vt:lpstr>Ap A - Participant Def</vt:lpstr>
      <vt:lpstr>Qtr NG Master</vt:lpstr>
      <vt:lpstr>Qtr NG LMI</vt:lpstr>
      <vt:lpstr>Qtr NG Business Class </vt:lpstr>
      <vt:lpstr>AP F - Secondary Metrics</vt:lpstr>
      <vt:lpstr>AP G - Transfer</vt:lpstr>
      <vt:lpstr>AP H - CostTest</vt:lpstr>
      <vt:lpstr>AP I - Program Changes</vt:lpstr>
      <vt:lpstr>'AP F - Secondary Metrics'!Print_Area</vt:lpstr>
      <vt:lpstr>'AP G - Transfer'!Print_Area</vt:lpstr>
      <vt:lpstr>'AP H - CostTest'!Print_Area</vt:lpstr>
      <vt:lpstr>'Table 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 [BPU]</cp:lastModifiedBy>
  <cp:revision/>
  <dcterms:created xsi:type="dcterms:W3CDTF">2021-03-17T19:24:16Z</dcterms:created>
  <dcterms:modified xsi:type="dcterms:W3CDTF">2024-08-06T17:51:54Z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y fmtid="{D5CDD505-2E9C-101B-9397-08002B2CF9AE}" pid="3" name="MediaServiceImageTags">
    <vt:lpwstr/>
  </property>
</Properties>
</file>