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2 2023/Final Published Reports/"/>
    </mc:Choice>
  </mc:AlternateContent>
  <bookViews>
    <workbookView xWindow="0" yWindow="0" windowWidth="19200" windowHeight="7050" tabRatio="599"/>
  </bookViews>
  <sheets>
    <sheet name="Qtr Electric Master" sheetId="27" r:id="rId1"/>
    <sheet name="Qtr Electric LMI" sheetId="29" r:id="rId2"/>
    <sheet name="Qtr Electric Business Class" sheetId="30" r:id="rId3"/>
  </sheets>
  <definedNames>
    <definedName name="\B">#REF!</definedName>
    <definedName name="\C">#REF!</definedName>
    <definedName name="\D">#REF!</definedName>
    <definedName name="\E">#REF!</definedName>
    <definedName name="\M">#REF!</definedName>
    <definedName name="\O">#REF!</definedName>
    <definedName name="\P">#REF!</definedName>
    <definedName name="\Q">#REF!</definedName>
    <definedName name="\R">#REF!</definedName>
    <definedName name="\S">#REF!</definedName>
    <definedName name="\U">#REF!</definedName>
    <definedName name="\V">#REF!</definedName>
    <definedName name="\W">#REF!</definedName>
    <definedName name="_________DAT4">#REF!</definedName>
    <definedName name="_______DAT4">#REF!</definedName>
    <definedName name="____DAT4">#REF!</definedName>
    <definedName name="____New2">#REF!</definedName>
    <definedName name="____New3">#REF!</definedName>
    <definedName name="____New4">#REF!</definedName>
    <definedName name="___Key2" hidden="1">#REF!</definedName>
    <definedName name="___New2">#REF!</definedName>
    <definedName name="___New3">#REF!</definedName>
    <definedName name="___New4">#REF!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AAL1">#REF!</definedName>
    <definedName name="__DAT4">#REF!</definedName>
    <definedName name="__Key2" hidden="1">#REF!</definedName>
    <definedName name="__mm1">#REF!</definedName>
    <definedName name="__mm10">#REF!</definedName>
    <definedName name="__mm11">#REF!</definedName>
    <definedName name="__mm12">#REF!</definedName>
    <definedName name="__mm13">#REF!</definedName>
    <definedName name="__mm14">#REF!</definedName>
    <definedName name="__mm15">#REF!</definedName>
    <definedName name="__mm16">#REF!</definedName>
    <definedName name="__mm17">#REF!</definedName>
    <definedName name="__mm18">#REF!</definedName>
    <definedName name="__mm19">#REF!</definedName>
    <definedName name="__mm2">#REF!</definedName>
    <definedName name="__mm3">#REF!</definedName>
    <definedName name="__mm4">#REF!</definedName>
    <definedName name="__mm5">#REF!</definedName>
    <definedName name="__mm7">#REF!</definedName>
    <definedName name="__mm8">#REF!</definedName>
    <definedName name="__mm9">#REF!</definedName>
    <definedName name="__New2">#REF!</definedName>
    <definedName name="__New3">#REF!</definedName>
    <definedName name="__New4">#REF!</definedName>
    <definedName name="__ryr56565" hidden="1">{#N/A,#N/A,FALSE,"Monthly SAIFI";#N/A,#N/A,FALSE,"Yearly SAIFI";#N/A,#N/A,FALSE,"Monthly CAIDI";#N/A,#N/A,FALSE,"Yearly CAIDI";#N/A,#N/A,FALSE,"Monthly SAIDI";#N/A,#N/A,FALSE,"Yearly SAIDI";#N/A,#N/A,FALSE,"Monthly MAIFI";#N/A,#N/A,FALSE,"Yearly MAIFI";#N/A,#N/A,FALSE,"Monthly Cust &gt;=4 Int"}</definedName>
    <definedName name="__zc22">#REF!</definedName>
    <definedName name="_20_MWS">#REF!</definedName>
    <definedName name="_21_MWS">#REF!</definedName>
    <definedName name="_23_MWS">#REF!</definedName>
    <definedName name="_24_MWS">#REF!</definedName>
    <definedName name="_35_MWS">#REF!</definedName>
    <definedName name="_38_0_0_K" hidden="1">#REF!</definedName>
    <definedName name="_39_0_0_S" hidden="1">#REF!</definedName>
    <definedName name="_40_MWS">#REF!</definedName>
    <definedName name="_44_0_0_K" hidden="1">#REF!</definedName>
    <definedName name="_45_0_0_K" hidden="1">#REF!</definedName>
    <definedName name="_45_MWS">#REF!</definedName>
    <definedName name="_50_MWS">#REF!</definedName>
    <definedName name="_52_0_0_S" hidden="1">#REF!</definedName>
    <definedName name="_53_0_0_S" hidden="1">#REF!</definedName>
    <definedName name="_55_MWS">#REF!</definedName>
    <definedName name="_AAL1">#REF!</definedName>
    <definedName name="_ALT_PPONU_D__Q">#REF!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Fill" hidden="1">#REF!</definedName>
    <definedName name="_Fill09" hidden="1">#REF!</definedName>
    <definedName name="_Fill2009" hidden="1">#REF!</definedName>
    <definedName name="_Key1" hidden="1">#REF!</definedName>
    <definedName name="_Key2" hidden="1">#REF!</definedName>
    <definedName name="_mm1">#REF!</definedName>
    <definedName name="_mm10">#REF!</definedName>
    <definedName name="_mm11">#REF!</definedName>
    <definedName name="_mm12">#REF!</definedName>
    <definedName name="_mm13">#REF!</definedName>
    <definedName name="_mm14">#REF!</definedName>
    <definedName name="_mm15">#REF!</definedName>
    <definedName name="_mm16">#REF!</definedName>
    <definedName name="_mm17">#REF!</definedName>
    <definedName name="_mm18">#REF!</definedName>
    <definedName name="_mm19">#REF!</definedName>
    <definedName name="_mm2">#REF!</definedName>
    <definedName name="_mm3">#REF!</definedName>
    <definedName name="_mm4">#REF!</definedName>
    <definedName name="_mm5">#REF!</definedName>
    <definedName name="_mm7">#REF!</definedName>
    <definedName name="_mm8">#REF!</definedName>
    <definedName name="_mm9">#REF!</definedName>
    <definedName name="_New2">#REF!</definedName>
    <definedName name="_New3">#REF!</definedName>
    <definedName name="_New4">#REF!</definedName>
    <definedName name="_Order1" hidden="1">0</definedName>
    <definedName name="_Order2" hidden="1">255</definedName>
    <definedName name="_ryr56565" hidden="1">{#N/A,#N/A,FALSE,"Monthly SAIFI";#N/A,#N/A,FALSE,"Yearly SAIFI";#N/A,#N/A,FALSE,"Monthly CAIDI";#N/A,#N/A,FALSE,"Yearly CAIDI";#N/A,#N/A,FALSE,"Monthly SAIDI";#N/A,#N/A,FALSE,"Yearly SAIDI";#N/A,#N/A,FALSE,"Monthly MAIFI";#N/A,#N/A,FALSE,"Yearly MAIFI";#N/A,#N/A,FALSE,"Monthly Cust &gt;=4 Int"}</definedName>
    <definedName name="_Sort" hidden="1">#REF!</definedName>
    <definedName name="_WORLDOX">#REF!</definedName>
    <definedName name="a" hidden="1">{#N/A,#N/A,FALSE,"Monthly SAIFI";#N/A,#N/A,FALSE,"Yearly SAIFI";#N/A,#N/A,FALSE,"Monthly CAIDI";#N/A,#N/A,FALSE,"Yearly CAIDI";#N/A,#N/A,FALSE,"Monthly SAIDI";#N/A,#N/A,FALSE,"Yearly SAIDI";#N/A,#N/A,FALSE,"Monthly MAIFI";#N/A,#N/A,FALSE,"Yearly MAIFI";#N/A,#N/A,FALSE,"Monthly Cust &gt;=4 Int"}</definedName>
    <definedName name="aa" hidden="1">{#N/A,#N/A,FALSE,"Monthly SAIFI";#N/A,#N/A,FALSE,"Yearly SAIFI";#N/A,#N/A,FALSE,"Monthly CAIDI";#N/A,#N/A,FALSE,"Yearly CAIDI";#N/A,#N/A,FALSE,"Monthly SAIDI";#N/A,#N/A,FALSE,"Yearly SAIDI";#N/A,#N/A,FALSE,"Monthly MAIFI";#N/A,#N/A,FALSE,"Yearly MAIFI";#N/A,#N/A,FALSE,"Monthly Cust &gt;=4 Int"}</definedName>
    <definedName name="AAL">#REF!</definedName>
    <definedName name="AALDR">#REF!</definedName>
    <definedName name="AALSAP">#REF!</definedName>
    <definedName name="ac" hidden="1">{#N/A,#N/A,FALSE,"Monthly SAIFI";#N/A,#N/A,FALSE,"Yearly SAIFI";#N/A,#N/A,FALSE,"Monthly CAIDI";#N/A,#N/A,FALSE,"Yearly CAIDI";#N/A,#N/A,FALSE,"Monthly SAIDI";#N/A,#N/A,FALSE,"Yearly SAIDI";#N/A,#N/A,FALSE,"Monthly MAIFI";#N/A,#N/A,FALSE,"Yearly MAIFI";#N/A,#N/A,FALSE,"Monthly Cust &gt;=4 Int"}</definedName>
    <definedName name="ACCTG_SERV">#REF!</definedName>
    <definedName name="acx"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ircgrtm1">#REF!</definedName>
    <definedName name="aircgrtm2">#REF!</definedName>
    <definedName name="aircgrtm3">#REF!</definedName>
    <definedName name="aircgrtm4">#REF!</definedName>
    <definedName name="airctm1">#REF!</definedName>
    <definedName name="airctm2">#REF!</definedName>
    <definedName name="airctm3">#REF!</definedName>
    <definedName name="airctm4">#REF!</definedName>
    <definedName name="ALERT1">#REF!</definedName>
    <definedName name="ALERT2">#REF!</definedName>
    <definedName name="ALERT3">#REF!</definedName>
    <definedName name="ALL_SENS_FACT">#REF!</definedName>
    <definedName name="ALLYRS_MESSAGE">#REF!</definedName>
    <definedName name="alsdfa" hidden="1">{#N/A,#N/A,FALSE,"Monthly SAIFI";#N/A,#N/A,FALSE,"Yearly SAIFI";#N/A,#N/A,FALSE,"Monthly CAIDI";#N/A,#N/A,FALSE,"Yearly CAIDI";#N/A,#N/A,FALSE,"Monthly SAIDI";#N/A,#N/A,FALSE,"Yearly SAIDI";#N/A,#N/A,FALSE,"Monthly MAIFI";#N/A,#N/A,FALSE,"Yearly MAIFI";#N/A,#N/A,FALSE,"Monthly Cust &gt;=4 Int"}</definedName>
    <definedName name="anish">#REF!</definedName>
    <definedName name="anish21212">#REF!</definedName>
    <definedName name="anscount" hidden="1">1</definedName>
    <definedName name="APA">#REF!</definedName>
    <definedName name="Apr">#REF!</definedName>
    <definedName name="apr2pre">#REF!</definedName>
    <definedName name="April">#REF!</definedName>
    <definedName name="APV">#REF!</definedName>
    <definedName name="AS2DocOpenMode" hidden="1">"AS2DocumentEdit"</definedName>
    <definedName name="ASD">#REF!</definedName>
    <definedName name="asdada">#REF!</definedName>
    <definedName name="asdasda">#REF!</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#REF!</definedName>
    <definedName name="asfas">#REF!</definedName>
    <definedName name="asfasdfasfasfsadf">#REF!</definedName>
    <definedName name="asfsdfsdfsdfsfwer">#REF!</definedName>
    <definedName name="asfsdfsfs">#REF!</definedName>
    <definedName name="asfsft">#REF!</definedName>
    <definedName name="ashaita" hidden="1">{#N/A,#N/A,FALSE,"Monthly SAIFI";#N/A,#N/A,FALSE,"Yearly SAIFI";#N/A,#N/A,FALSE,"Monthly CAIDI";#N/A,#N/A,FALSE,"Yearly CAIDI";#N/A,#N/A,FALSE,"Monthly SAIDI";#N/A,#N/A,FALSE,"Yearly SAIDI";#N/A,#N/A,FALSE,"Monthly MAIFI";#N/A,#N/A,FALSE,"Yearly MAIFI";#N/A,#N/A,FALSE,"Monthly Cust &gt;=4 Int"}</definedName>
    <definedName name="ashia">#REF!</definedName>
    <definedName name="ashita">#REF!</definedName>
    <definedName name="asrada">#REF!</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#REF!</definedName>
    <definedName name="Asset_Management_">#REF!</definedName>
    <definedName name="Aug">#REF!</definedName>
    <definedName name="AugNEW">#REF!</definedName>
    <definedName name="August">#REF!</definedName>
    <definedName name="b" hidden="1">{#N/A,#N/A,FALSE,"Monthly SAIFI";#N/A,#N/A,FALSE,"Yearly SAIFI";#N/A,#N/A,FALSE,"Monthly CAIDI";#N/A,#N/A,FALSE,"Yearly CAIDI";#N/A,#N/A,FALSE,"Monthly SAIDI";#N/A,#N/A,FALSE,"Yearly SAIDI";#N/A,#N/A,FALSE,"Monthly MAIFI";#N/A,#N/A,FALSE,"Yearly MAIFI";#N/A,#N/A,FALSE,"Monthly Cust &gt;=4 Int"}</definedName>
    <definedName name="Balance_Sheet">#REF!</definedName>
    <definedName name="Base">#REF!</definedName>
    <definedName name="BASE_MESSAGE">#REF!</definedName>
    <definedName name="BASE_SENS_FACT">#REF!</definedName>
    <definedName name="Baseline">#REF!</definedName>
    <definedName name="beny" hidden="1">{#N/A,#N/A,FALSE,"Monthly SAIFI";#N/A,#N/A,FALSE,"Yearly SAIFI";#N/A,#N/A,FALSE,"Monthly CAIDI";#N/A,#N/A,FALSE,"Yearly CAIDI";#N/A,#N/A,FALSE,"Monthly SAIDI";#N/A,#N/A,FALSE,"Yearly SAIDI";#N/A,#N/A,FALSE,"Monthly MAIFI";#N/A,#N/A,FALSE,"Yearly MAIFI";#N/A,#N/A,FALSE,"Monthly Cust &gt;=4 Int"}</definedName>
    <definedName name="BGS_Auction_Cost">#REF!</definedName>
    <definedName name="BGS_Forecast">#REF!</definedName>
    <definedName name="BGS_Rate">#REF!</definedName>
    <definedName name="BILLED_KWHs">#REF!</definedName>
    <definedName name="BILLED_KWHsNEW">#REF!</definedName>
    <definedName name="Brett0416">#REF!</definedName>
    <definedName name="Brett042">#REF!</definedName>
    <definedName name="brett0421">#REF!</definedName>
    <definedName name="Brett0423">#REF!</definedName>
    <definedName name="Brett0602">#REF!</definedName>
    <definedName name="Brett404">#REF!</definedName>
    <definedName name="Brett407">#REF!</definedName>
    <definedName name="Brett409">#REF!</definedName>
    <definedName name="Brett411">#REF!</definedName>
    <definedName name="Brett419">#REF!</definedName>
    <definedName name="bvvlhlkhjl">#REF!</definedName>
    <definedName name="C_">#REF!</definedName>
    <definedName name="CalculationComEd">#REF!</definedName>
    <definedName name="CalculationsC3">#REF!</definedName>
    <definedName name="CalculationsC4">#REF!</definedName>
    <definedName name="CalculationsC5">#REF!</definedName>
    <definedName name="CalculationsP3">#REF!</definedName>
    <definedName name="CalculationsP4">#REF!</definedName>
    <definedName name="CalculationsP5">#REF!</definedName>
    <definedName name="CalculationsP6">#REF!</definedName>
    <definedName name="Capital">#REF!</definedName>
    <definedName name="cbcvbcv" hidden="1">{#N/A,#N/A,FALSE,"Monthly SAIFI";#N/A,#N/A,FALSE,"Yearly SAIFI";#N/A,#N/A,FALSE,"Monthly CAIDI";#N/A,#N/A,FALSE,"Yearly CAIDI";#N/A,#N/A,FALSE,"Monthly SAIDI";#N/A,#N/A,FALSE,"Yearly SAIDI";#N/A,#N/A,FALSE,"Monthly MAIFI";#N/A,#N/A,FALSE,"Yearly MAIFI";#N/A,#N/A,FALSE,"Monthly Cust &gt;=4 Int"}</definedName>
    <definedName name="CBT">#REF!</definedName>
    <definedName name="CBWorkbookPriority" hidden="1">-250256570</definedName>
    <definedName name="ccbbcvbc" hidden="1">{#N/A,#N/A,FALSE,"Monthly SAIFI";#N/A,#N/A,FALSE,"Yearly SAIFI";#N/A,#N/A,FALSE,"Monthly CAIDI";#N/A,#N/A,FALSE,"Yearly CAIDI";#N/A,#N/A,FALSE,"Monthly SAIDI";#N/A,#N/A,FALSE,"Yearly SAIDI";#N/A,#N/A,FALSE,"Monthly MAIFI";#N/A,#N/A,FALSE,"Yearly MAIFI";#N/A,#N/A,FALSE,"Monthly Cust &gt;=4 Int"}</definedName>
    <definedName name="CEP">#REF!</definedName>
    <definedName name="ClaculationC">#REF!</definedName>
    <definedName name="ClaculationP">#REF!</definedName>
    <definedName name="ClaculationsC">#REF!</definedName>
    <definedName name="Class">#REF!</definedName>
    <definedName name="CLDR">#REF!</definedName>
    <definedName name="COMMONWEALTH_EDISON_COMPANY">#REF!</definedName>
    <definedName name="complex">#REF!</definedName>
    <definedName name="CONVERT_IT">#REF!</definedName>
    <definedName name="CONVERT_RTN">#REF!</definedName>
    <definedName name="CUR_SENS_FACT">#REF!</definedName>
    <definedName name="CURRENT_MESSAGE">#REF!</definedName>
    <definedName name="CurrentEndDate">#REF!</definedName>
    <definedName name="Curve_Date">#REF!</definedName>
    <definedName name="d" hidden="1">{#N/A,#N/A,TRUE,"TAXPROV";#N/A,#N/A,TRUE,"FLOWTHRU";#N/A,#N/A,TRUE,"SCHEDULE M'S";#N/A,#N/A,TRUE,"PLANT M'S";#N/A,#N/A,TRUE,"TAXJE"}</definedName>
    <definedName name="dadasdas">#REF!</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1">#REF!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base2">#REF!</definedName>
    <definedName name="DATAFEEDER">#N/A</definedName>
    <definedName name="DateNumber">#REF!</definedName>
    <definedName name="DateNumberCurrentPrior">#REF!</definedName>
    <definedName name="DateNumberQtrPrior">#REF!</definedName>
    <definedName name="DateNumberYearEndPrior">#REF!</definedName>
    <definedName name="DateText">#REF!</definedName>
    <definedName name="dd" hidden="1">{#N/A,#N/A,FALSE,"Monthly SAIFI";#N/A,#N/A,FALSE,"Yearly SAIFI";#N/A,#N/A,FALSE,"Monthly CAIDI";#N/A,#N/A,FALSE,"Yearly CAIDI";#N/A,#N/A,FALSE,"Monthly SAIDI";#N/A,#N/A,FALSE,"Yearly SAIDI";#N/A,#N/A,FALSE,"Monthly MAIFI";#N/A,#N/A,FALSE,"Yearly MAIFI";#N/A,#N/A,FALSE,"Monthly Cust &gt;=4 Int"}</definedName>
    <definedName name="dddd">#REF!</definedName>
    <definedName name="ddfsaf" hidden="1">{#N/A,#N/A,FALSE,"Monthly SAIFI";#N/A,#N/A,FALSE,"Yearly SAIFI";#N/A,#N/A,FALSE,"Monthly CAIDI";#N/A,#N/A,FALSE,"Yearly CAIDI";#N/A,#N/A,FALSE,"Monthly SAIDI";#N/A,#N/A,FALSE,"Yearly SAIDI";#N/A,#N/A,FALSE,"Monthly MAIFI";#N/A,#N/A,FALSE,"Yearly MAIFI";#N/A,#N/A,FALSE,"Monthly Cust &gt;=4 Int"}</definedName>
    <definedName name="de">#REF!</definedName>
    <definedName name="Dec">#REF!</definedName>
    <definedName name="Decommissioning_Rate">#REF!</definedName>
    <definedName name="decpd">#REF!</definedName>
    <definedName name="DELAWARE">#REF!</definedName>
    <definedName name="deplr">#REF!</definedName>
    <definedName name="deytd">#REF!</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iscount10">#REF!</definedName>
    <definedName name="Discount11">#REF!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crate">#REF!</definedName>
    <definedName name="Distribution_Rate_Adjustment">#REF!</definedName>
    <definedName name="DP1875TB">#REF!</definedName>
    <definedName name="dpl">#REF!</definedName>
    <definedName name="dplcpd">#REF!</definedName>
    <definedName name="dplplr">#REF!</definedName>
    <definedName name="DPLYTD">#REF!</definedName>
    <definedName name="DR">#REF!</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E">#REF!</definedName>
    <definedName name="eaewq">#REF!</definedName>
    <definedName name="EASTERN">#REF!</definedName>
    <definedName name="edred" hidden="1">{#N/A,#N/A,FALSE,"Monthly SAIFI";#N/A,#N/A,FALSE,"Yearly SAIFI";#N/A,#N/A,FALSE,"Monthly CAIDI";#N/A,#N/A,FALSE,"Yearly CAIDI";#N/A,#N/A,FALSE,"Monthly SAIDI";#N/A,#N/A,FALSE,"Yearly SAIDI";#N/A,#N/A,FALSE,"Monthly MAIFI";#N/A,#N/A,FALSE,"Yearly MAIFI";#N/A,#N/A,FALSE,"Monthly Cust &gt;=4 Int"}</definedName>
    <definedName name="EED">#REF!</definedName>
    <definedName name="ELEC_CUST">#REF!</definedName>
    <definedName name="ELEC_REV">#REF!</definedName>
    <definedName name="ELEC_SALES">#REF!</definedName>
    <definedName name="empid">#REF!</definedName>
    <definedName name="EPG">#REF!</definedName>
    <definedName name="erser">#REF!</definedName>
    <definedName name="EssOptions">"1100000000130100_11-          00"</definedName>
    <definedName name="Estimated_Fair_Value">"fair_value"</definedName>
    <definedName name="EV__LASTREFTIME__" hidden="1">39853.6878472222</definedName>
    <definedName name="EXPENSES">#REF!</definedName>
    <definedName name="f" hidden="1">{#N/A,#N/A,TRUE,"TAXPROV";#N/A,#N/A,TRUE,"FLOWTHRU";#N/A,#N/A,TRUE,"SCHEDULE M'S";#N/A,#N/A,TRUE,"PLANT M'S";#N/A,#N/A,TRUE,"TAXJE"}</definedName>
    <definedName name="fafasfasf">#REF!</definedName>
    <definedName name="fasfsafasf">#REF!</definedName>
    <definedName name="fasfsdf">#REF!</definedName>
    <definedName name="FB_CUSTOMERS">#REF!</definedName>
    <definedName name="FB_LINES">#REF!</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#REF!</definedName>
    <definedName name="FERC.ICC">#REF!</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inal">#REF!</definedName>
    <definedName name="FinDate">#REF!</definedName>
    <definedName name="fjriesmd">#REF!</definedName>
    <definedName name="FORMULA">#REF!+#REF!+#REF!</definedName>
    <definedName name="Fossil_Divest">#REF!</definedName>
    <definedName name="fsafsfsaf">#REF!</definedName>
    <definedName name="fsdafasf" hidden="1">{#N/A,#N/A,FALSE,"Monthly SAIFI";#N/A,#N/A,FALSE,"Yearly SAIFI";#N/A,#N/A,FALSE,"Monthly CAIDI";#N/A,#N/A,FALSE,"Yearly CAIDI";#N/A,#N/A,FALSE,"Monthly SAIDI";#N/A,#N/A,FALSE,"Yearly SAIDI";#N/A,#N/A,FALSE,"Monthly MAIFI";#N/A,#N/A,FALSE,"Yearly MAIFI";#N/A,#N/A,FALSE,"Monthly Cust &gt;=4 Int"}</definedName>
    <definedName name="fsdf">#REF!</definedName>
    <definedName name="fsdfaf">#REF!</definedName>
    <definedName name="fsdfas">#REF!</definedName>
    <definedName name="fsdfsd">#REF!</definedName>
    <definedName name="fsdfsdfas">#REF!</definedName>
    <definedName name="fsdfsdfsfs">#REF!</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#REF!</definedName>
    <definedName name="fsfsafkskfsf">#REF!</definedName>
    <definedName name="fsfsafs">#REF!</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#REF!</definedName>
    <definedName name="g" hidden="1">{#N/A,#N/A,FALSE,"O&amp;M by processes";#N/A,#N/A,FALSE,"Elec Act vs Bud";#N/A,#N/A,FALSE,"G&amp;A";#N/A,#N/A,FALSE,"BGS";#N/A,#N/A,FALSE,"Res Cost"}</definedName>
    <definedName name="GAM83M">#REF!</definedName>
    <definedName name="gas">#REF!</definedName>
    <definedName name="gasytd">#REF!</definedName>
    <definedName name="gdfgdgdg">#REF!</definedName>
    <definedName name="GENERAL_HELP">#REF!</definedName>
    <definedName name="gfhfhfdhg">#REF!</definedName>
    <definedName name="gg" hidden="1">{#N/A,#N/A,FALSE,"O&amp;M by processes";#N/A,#N/A,FALSE,"Elec Act vs Bud";#N/A,#N/A,FALSE,"G&amp;A";#N/A,#N/A,FALSE,"BGS";#N/A,#N/A,FALSE,"Res Cost"}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oaway" hidden="1">{#N/A,#N/A,TRUE,"TAXPROV";#N/A,#N/A,TRUE,"FLOWTHRU";#N/A,#N/A,TRUE,"SCHEDULE M'S";#N/A,#N/A,TRUE,"PLANT M'S";#N/A,#N/A,TRUE,"TAXJE"}</definedName>
    <definedName name="GPURS">#REF!</definedName>
    <definedName name="GRAPH_SELECT">#REF!</definedName>
    <definedName name="GRAPH_TABLE">#REF!</definedName>
    <definedName name="GVKey">""</definedName>
    <definedName name="h" hidden="1">{#N/A,#N/A,FALSE,"Monthly SAIFI";#N/A,#N/A,FALSE,"Yearly SAIFI";#N/A,#N/A,FALSE,"Monthly CAIDI";#N/A,#N/A,FALSE,"Yearly CAIDI";#N/A,#N/A,FALSE,"Monthly SAIDI";#N/A,#N/A,FALSE,"Yearly SAIDI";#N/A,#N/A,FALSE,"Monthly MAIFI";#N/A,#N/A,FALSE,"Yearly MAIFI";#N/A,#N/A,FALSE,"Monthly Cust &gt;=4 Int"}</definedName>
    <definedName name="HELP_LOCATOR">#REF!</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DN">#REF!</definedName>
    <definedName name="ImplementDate">#REF!</definedName>
    <definedName name="Include_OTRA_Kwhrs">#REF!</definedName>
    <definedName name="INCOME">#REF!</definedName>
    <definedName name="INSERTRANGE">#REF!</definedName>
    <definedName name="int.rate">#REF!</definedName>
    <definedName name="interest">#REF!</definedName>
    <definedName name="interestrate">#REF!</definedName>
    <definedName name="INTSALE">#REF!</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M">#REF!</definedName>
    <definedName name="ISTITLE">#REF!</definedName>
    <definedName name="ISYTD">#REF!</definedName>
    <definedName name="IT">#REF!</definedName>
    <definedName name="IT_VP_name">#REF!</definedName>
    <definedName name="ITBU">#REF!</definedName>
    <definedName name="Jan_03">#REF!</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ul">#REF!</definedName>
    <definedName name="Jun">#REF!</definedName>
    <definedName name="k" hidden="1">{#N/A,#N/A,FALSE,"Monthly SAIFI";#N/A,#N/A,FALSE,"Yearly SAIFI";#N/A,#N/A,FALSE,"Monthly CAIDI";#N/A,#N/A,FALSE,"Yearly CAIDI";#N/A,#N/A,FALSE,"Monthly SAIDI";#N/A,#N/A,FALSE,"Yearly SAIDI";#N/A,#N/A,FALSE,"Monthly MAIFI";#N/A,#N/A,FALSE,"Yearly MAIFI";#N/A,#N/A,FALSE,"Monthly Cust &gt;=4 Int"}</definedName>
    <definedName name="K_kWh">#REF!</definedName>
    <definedName name="K1_AdminCredit_1of3">#REF!</definedName>
    <definedName name="K10_TransmissionCalculated">#REF!</definedName>
    <definedName name="K2_AdminCredit_2of3">#REF!</definedName>
    <definedName name="K3_AdminCredit_3of3">#REF!</definedName>
    <definedName name="K4_AdminCreditCalculated">#REF!</definedName>
    <definedName name="K5_Return">#REF!</definedName>
    <definedName name="K6_ProcurementCost_Suppliers">#REF!</definedName>
    <definedName name="K7_IncProcurementCost_Supplier">#REF!</definedName>
    <definedName name="K8_IncGenerationRevenue">#REF!</definedName>
    <definedName name="K9_Transmission">#REF!</definedName>
    <definedName name="Key_Stakeholder_Interface">#REF!</definedName>
    <definedName name="KeyE1" hidden="1">#REF!</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mcount" hidden="1">1</definedName>
    <definedName name="Line_No.">#REF!</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#REF!</definedName>
    <definedName name="LOOP_1">#REF!</definedName>
    <definedName name="LOOP_2">#REF!</definedName>
    <definedName name="LOOP_3">#REF!</definedName>
    <definedName name="LRP_Data">#REF!</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cro3">#REF!</definedName>
    <definedName name="Macro4">#REF!</definedName>
    <definedName name="Macro5">#REF!</definedName>
    <definedName name="MACROS">#REF!</definedName>
    <definedName name="Mar">#REF!</definedName>
    <definedName name="March_02">#REF!</definedName>
    <definedName name="May">#REF!</definedName>
    <definedName name="md">#REF!</definedName>
    <definedName name="mdcpd">#REF!</definedName>
    <definedName name="mdplr">#REF!</definedName>
    <definedName name="mdytd">#REF!</definedName>
    <definedName name="Meet_Cost_Commitments">#REF!</definedName>
    <definedName name="Meet_Production_Commitments">#REF!</definedName>
    <definedName name="MILESTONES_1">#REF!</definedName>
    <definedName name="MILESTONES_2">#REF!</definedName>
    <definedName name="MONTH">#REF!</definedName>
    <definedName name="MonthlyCFBUD">#REF!</definedName>
    <definedName name="MonthlyCFLE">#REF!</definedName>
    <definedName name="MTC_Type">#REF!</definedName>
    <definedName name="NDCA">#REF!</definedName>
    <definedName name="New">#REF!</definedName>
    <definedName name="new_98_IS">#REF!,#REF!,#REF!</definedName>
    <definedName name="New_BS">#REF!,#REF!,#REF!</definedName>
    <definedName name="nono" hidden="1">{#N/A,#N/A,FALSE,"O&amp;M by processes";#N/A,#N/A,FALSE,"Elec Act vs Bud";#N/A,#N/A,FALSE,"G&amp;A";#N/A,#N/A,FALSE,"BGS";#N/A,#N/A,FALSE,"Res Cost"}</definedName>
    <definedName name="NORTHEAST">#REF!</definedName>
    <definedName name="NORTHWEST">#REF!</definedName>
    <definedName name="Nov">#REF!</definedName>
    <definedName name="Nuclear">#REF!</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#REF!</definedName>
    <definedName name="Oct">#REF!</definedName>
    <definedName name="one">#REF!,#REF!,#REF!</definedName>
    <definedName name="ONM">#REF!</definedName>
    <definedName name="Operational_Excellence_">#REF!</definedName>
    <definedName name="Operational_Execution_And_Safety">#REF!</definedName>
    <definedName name="OPR">#REF!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A">#REF!</definedName>
    <definedName name="PAGEC">#REF!</definedName>
    <definedName name="PAGEE">#REF!</definedName>
    <definedName name="PECO_LABS_FUELS_ALL">#REF!</definedName>
    <definedName name="pension">#REF!</definedName>
    <definedName name="PER">#REF!</definedName>
    <definedName name="PGCOUNT">#REF!</definedName>
    <definedName name="PHASE_HELP">#REF!</definedName>
    <definedName name="PLACE_HOLD">#REF!</definedName>
    <definedName name="POTOMAC_ELECTRIC_POWER_COMPANY">#REF!</definedName>
    <definedName name="PowerTeam">#REF!</definedName>
    <definedName name="PPACOST">#REF!</definedName>
    <definedName name="Pri">#REF!</definedName>
    <definedName name="Print_98_IS">#REF!,#REF!,#REF!</definedName>
    <definedName name="_xlnm.Print_Area" localSheetId="2">'Qtr Electric Business Class'!$A$1:$I$22</definedName>
    <definedName name="_xlnm.Print_Area" localSheetId="1">'Qtr Electric LMI'!$A$1:$I$29</definedName>
    <definedName name="_xlnm.Print_Area" localSheetId="0">'Qtr Electric Master'!$A$1:$R$43</definedName>
    <definedName name="Print_Area_MI">#REF!</definedName>
    <definedName name="print_area03">#REF!</definedName>
    <definedName name="Print_Area1">#REF!</definedName>
    <definedName name="Print_BS">#REF!,#REF!,#REF!</definedName>
    <definedName name="PRINT_SET_UP">#REF!</definedName>
    <definedName name="_xlnm.Print_Titles">#N/A</definedName>
    <definedName name="Prior">#REF!</definedName>
    <definedName name="PriorQTREnd">#REF!</definedName>
    <definedName name="Profitability_">#REF!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q">#REF!</definedName>
    <definedName name="QRE_HELP">#REF!</definedName>
    <definedName name="QRE_MARGINS">#REF!</definedName>
    <definedName name="qsqe">#REF!</definedName>
    <definedName name="QuarterEndDate">#REF!</definedName>
    <definedName name="Range10">#REF!</definedName>
    <definedName name="Range11">#REF!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0">#REF!</definedName>
    <definedName name="Range31">#REF!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Reduction_Factor">#REF!</definedName>
    <definedName name="RBU">#REF!</definedName>
    <definedName name="reawreqw" hidden="1">{#N/A,#N/A,FALSE,"Monthly SAIFI";#N/A,#N/A,FALSE,"Yearly SAIFI";#N/A,#N/A,FALSE,"Monthly CAIDI";#N/A,#N/A,FALSE,"Yearly CAIDI";#N/A,#N/A,FALSE,"Monthly SAIDI";#N/A,#N/A,FALSE,"Yearly SAIDI";#N/A,#N/A,FALSE,"Monthly MAIFI";#N/A,#N/A,FALSE,"Yearly MAIFI";#N/A,#N/A,FALSE,"Monthly Cust &gt;=4 Int"}</definedName>
    <definedName name="REPORT_SELECT">#REF!</definedName>
    <definedName name="REPORT_TABLE">#REF!</definedName>
    <definedName name="RESALE_CUSTOMERS">#REF!</definedName>
    <definedName name="RESALE_LINES">#REF!</definedName>
    <definedName name="RESET_SENS_FACT">#REF!</definedName>
    <definedName name="RETURN">#REF!</definedName>
    <definedName name="RID">#REF!</definedName>
    <definedName name="ROA">#REF!</definedName>
    <definedName name="rwrw">#REF!</definedName>
    <definedName name="Safety_Workforce_Eff_">#REF!</definedName>
    <definedName name="safsafs">#REF!</definedName>
    <definedName name="safsfsad">#REF!</definedName>
    <definedName name="sangh">#REF!</definedName>
    <definedName name="sanghvi215">#REF!</definedName>
    <definedName name="sanghvi232">#REF!</definedName>
    <definedName name="sanghvi2323">#REF!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a" hidden="1">{#N/A,#N/A,FALSE,"Monthly SAIFI";#N/A,#N/A,FALSE,"Yearly SAIFI";#N/A,#N/A,FALSE,"Monthly CAIDI";#N/A,#N/A,FALSE,"Yearly CAIDI";#N/A,#N/A,FALSE,"Monthly SAIDI";#N/A,#N/A,FALSE,"Yearly SAIDI";#N/A,#N/A,FALSE,"Monthly MAIFI";#N/A,#N/A,FALSE,"Yearly MAIFI";#N/A,#N/A,FALSE,"Monthly Cust &gt;=4 Int"}</definedName>
    <definedName name="sasg">#REF!</definedName>
    <definedName name="SBU_SHEET_HELP">#REF!</definedName>
    <definedName name="sch.A">#REF!</definedName>
    <definedName name="sch.b._FERC_ICC">#REF!</definedName>
    <definedName name="SCHUYLKILL">#REF!</definedName>
    <definedName name="sdasda">#REF!</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fsd">#REF!</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sf">#REF!</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dfdf">#REF!</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sdfsdf">#REF!</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#REF!</definedName>
    <definedName name="sdgf" hidden="1">#REF!</definedName>
    <definedName name="sdsdsa">#REF!</definedName>
    <definedName name="SENS_DATA_RTN">#REF!</definedName>
    <definedName name="SENS_MESSAGE">#REF!</definedName>
    <definedName name="Sep">#REF!</definedName>
    <definedName name="SepNEW">#REF!</definedName>
    <definedName name="Sept">#REF!</definedName>
    <definedName name="SERP">#REF!</definedName>
    <definedName name="sf">#REF!</definedName>
    <definedName name="SFDD">#REF!</definedName>
    <definedName name="sffsfa" hidden="1">{#N/A,#N/A,FALSE,"Monthly SAIFI";#N/A,#N/A,FALSE,"Yearly SAIFI";#N/A,#N/A,FALSE,"Monthly CAIDI";#N/A,#N/A,FALSE,"Yearly CAIDI";#N/A,#N/A,FALSE,"Monthly SAIDI";#N/A,#N/A,FALSE,"Yearly SAIDI";#N/A,#N/A,FALSE,"Monthly MAIFI";#N/A,#N/A,FALSE,"Yearly MAIFI";#N/A,#N/A,FALSE,"Monthly Cust &gt;=4 Int"}</definedName>
    <definedName name="sfsd">#REF!</definedName>
    <definedName name="sfsdfasf">#REF!</definedName>
    <definedName name="sfsdfsafsf">#REF!</definedName>
    <definedName name="sfsdfsdf">#REF!</definedName>
    <definedName name="sfsdfsfsfsd">#REF!</definedName>
    <definedName name="SFSFD" hidden="1">{#N/A,#N/A,FALSE,"Monthly SAIFI";#N/A,#N/A,FALSE,"Yearly SAIFI";#N/A,#N/A,FALSE,"Monthly CAIDI";#N/A,#N/A,FALSE,"Yearly CAIDI";#N/A,#N/A,FALSE,"Monthly SAIDI";#N/A,#N/A,FALSE,"Yearly SAIDI";#N/A,#N/A,FALSE,"Monthly MAIFI";#N/A,#N/A,FALSE,"Yearly MAIFI";#N/A,#N/A,FALSE,"Monthly Cust &gt;=4 Int"}</definedName>
    <definedName name="sfsfsf">#REF!</definedName>
    <definedName name="sfsssr">#REF!</definedName>
    <definedName name="SFVD">#REF!</definedName>
    <definedName name="sgggggkjjkkj">#REF!</definedName>
    <definedName name="Sheet1" hidden="1">{#N/A,#N/A,FALSE,"Monthly SAIFI";#N/A,#N/A,FALSE,"Yearly SAIFI";#N/A,#N/A,FALSE,"Monthly CAIDI";#N/A,#N/A,FALSE,"Yearly CAIDI";#N/A,#N/A,FALSE,"Monthly SAIDI";#N/A,#N/A,FALSE,"Yearly SAIDI";#N/A,#N/A,FALSE,"Monthly MAIFI";#N/A,#N/A,FALSE,"Yearly MAIFI";#N/A,#N/A,FALSE,"Monthly Cust &gt;=4 Int"}</definedName>
    <definedName name="SLA_Unit_Cost">#REF!</definedName>
    <definedName name="slldk" hidden="1">{#N/A,#N/A,FALSE,"Monthly SAIFI";#N/A,#N/A,FALSE,"Yearly SAIFI";#N/A,#N/A,FALSE,"Monthly CAIDI";#N/A,#N/A,FALSE,"Yearly CAIDI";#N/A,#N/A,FALSE,"Monthly SAIDI";#N/A,#N/A,FALSE,"Yearly SAIDI";#N/A,#N/A,FALSE,"Monthly MAIFI";#N/A,#N/A,FALSE,"Yearly MAIFI";#N/A,#N/A,FALSE,"Monthly Cust &gt;=4 Int"}</definedName>
    <definedName name="solver_adj" hidden="1">#REF!,#REF!,#REF!,#REF!,#REF!,#REF!,#REF!</definedName>
    <definedName name="solver_lin" hidden="1">0</definedName>
    <definedName name="solver_num" hidden="1">0</definedName>
    <definedName name="solver_tmp" hidden="1">#REF!,#REF!,#REF!,#REF!,#REF!,#REF!,#REF!</definedName>
    <definedName name="solver_typ" hidden="1">1</definedName>
    <definedName name="solver_val" hidden="1">0</definedName>
    <definedName name="SortE" hidden="1">#REF!</definedName>
    <definedName name="SOUTH">#REF!</definedName>
    <definedName name="SPSet">"current"</definedName>
    <definedName name="SPWS_WBID">"5212E8AE-A962-4131-8FBC-A40040E9ED32"</definedName>
    <definedName name="SSA">#REF!</definedName>
    <definedName name="StartDate">#REF!</definedName>
    <definedName name="SUT">#REF!</definedName>
    <definedName name="Sx">#REF!</definedName>
    <definedName name="T">#REF!</definedName>
    <definedName name="TABLE">#REF!</definedName>
    <definedName name="TEFA">#REF!</definedName>
    <definedName name="TEST">#REF!</definedName>
    <definedName name="TEST0">#REF!</definedName>
    <definedName name="test1">#REF!</definedName>
    <definedName name="TESTHKEY">#REF!</definedName>
    <definedName name="TESTKEYS">#REF!</definedName>
    <definedName name="TESTVKEY">#REF!</definedName>
    <definedName name="three">#REF!,#REF!,#REF!</definedName>
    <definedName name="TOTAL">#REF!</definedName>
    <definedName name="TOTAL_CUSTOMERS">#REF!</definedName>
    <definedName name="TOTAL_LINES">#REF!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co">#REF!</definedName>
    <definedName name="Tree">#REF!</definedName>
    <definedName name="TWELVE">#REF!</definedName>
    <definedName name="two">#REF!,#REF!,#REF!</definedName>
    <definedName name="tyty" hidden="1">{#N/A,#N/A,FALSE,"Monthly SAIFI";#N/A,#N/A,FALSE,"Yearly SAIFI";#N/A,#N/A,FALSE,"Monthly CAIDI";#N/A,#N/A,FALSE,"Yearly CAIDI";#N/A,#N/A,FALSE,"Monthly SAIDI";#N/A,#N/A,FALSE,"Yearly SAIDI";#N/A,#N/A,FALSE,"Monthly MAIFI";#N/A,#N/A,FALSE,"Yearly MAIFI";#N/A,#N/A,FALSE,"Monthly Cust &gt;=4 Int"}</definedName>
    <definedName name="under" hidden="1">{#N/A,#N/A,TRUE,"TAXPROV";#N/A,#N/A,TRUE,"FLOWTHRU";#N/A,#N/A,TRUE,"SCHEDULE M'S";#N/A,#N/A,TRUE,"PLANT M'S";#N/A,#N/A,TRUE,"TAXJE"}</definedName>
    <definedName name="UTILRANGE">#REF!</definedName>
    <definedName name="va">#REF!</definedName>
    <definedName name="vacpd">#REF!</definedName>
    <definedName name="ValidData">#REF!</definedName>
    <definedName name="vaplr">#REF!</definedName>
    <definedName name="vaytd">#REF!</definedName>
    <definedName name="vcbcvbcv" hidden="1">{#N/A,#N/A,FALSE,"Monthly SAIFI";#N/A,#N/A,FALSE,"Yearly SAIFI";#N/A,#N/A,FALSE,"Monthly CAIDI";#N/A,#N/A,FALSE,"Yearly CAIDI";#N/A,#N/A,FALSE,"Monthly SAIDI";#N/A,#N/A,FALSE,"Yearly SAIDI";#N/A,#N/A,FALSE,"Monthly MAIFI";#N/A,#N/A,FALSE,"Yearly MAIFI";#N/A,#N/A,FALSE,"Monthly Cust &gt;=4 Int"}</definedName>
    <definedName name="wearwerawer">#REF!</definedName>
    <definedName name="wer" hidden="1">{#N/A,#N/A,FALSE,"Monthly SAIFI";#N/A,#N/A,FALSE,"Yearly SAIFI";#N/A,#N/A,FALSE,"Monthly CAIDI";#N/A,#N/A,FALSE,"Yearly CAIDI";#N/A,#N/A,FALSE,"Monthly SAIDI";#N/A,#N/A,FALSE,"Yearly SAIDI";#N/A,#N/A,FALSE,"Monthly MAIFI";#N/A,#N/A,FALSE,"Yearly MAIFI";#N/A,#N/A,FALSE,"Monthly Cust &gt;=4 Int"}</definedName>
    <definedName name="werw3">#REF!</definedName>
    <definedName name="werwerwe">#REF!</definedName>
    <definedName name="WESTERN">#REF!</definedName>
    <definedName name="what" hidden="1">{#N/A,#N/A,FALSE,"O&amp;M by processes";#N/A,#N/A,FALSE,"Elec Act vs Bud";#N/A,#N/A,FALSE,"G&amp;A";#N/A,#N/A,FALSE,"BGS";#N/A,#N/A,FALSE,"Res Cost"}</definedName>
    <definedName name="what09" hidden="1">{#N/A,#N/A,FALSE,"O&amp;M by processes";#N/A,#N/A,FALSE,"Elec Act vs Bud";#N/A,#N/A,FALSE,"G&amp;A";#N/A,#N/A,FALSE,"BGS";#N/A,#N/A,FALSE,"Res Cost"}</definedName>
    <definedName name="Whatwhat" hidden="1">{#N/A,#N/A,FALSE,"O&amp;M by processes";#N/A,#N/A,FALSE,"Elec Act vs Bud";#N/A,#N/A,FALSE,"G&amp;A";#N/A,#N/A,FALSE,"BGS";#N/A,#N/A,FALSE,"Res Cost"}</definedName>
    <definedName name="Whatwhat09" hidden="1">{#N/A,#N/A,FALSE,"O&amp;M by processes";#N/A,#N/A,FALSE,"Elec Act vs Bud";#N/A,#N/A,FALSE,"G&amp;A";#N/A,#N/A,FALSE,"BGS";#N/A,#N/A,FALSE,"Res Cost"}</definedName>
    <definedName name="whatwhat2009" hidden="1">{#N/A,#N/A,FALSE,"O&amp;M by processes";#N/A,#N/A,FALSE,"Elec Act vs Bud";#N/A,#N/A,FALSE,"G&amp;A";#N/A,#N/A,FALSE,"BGS";#N/A,#N/A,FALSE,"Res Cost"}</definedName>
    <definedName name="Workforce">#REF!</definedName>
    <definedName name="wrn.Aging._.and._.Trend._.Analysis." hidden="1">{#N/A,#N/A,FALSE,"Aging Summary";#N/A,#N/A,FALSE,"Ratio Analysis";#N/A,#N/A,FALSE,"Test 120 Day Accts";#N/A,#N/A,FALSE,"Tickmarks"}</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Filing." hidden="1">{"2002 Scedule A Revenue Proof",#N/A,FALSE,"Schedule A";"2002 Rate Detail",#N/A,FALSE,"Schedule B";"2002 Light Rates Page 1",#N/A,FALSE,"Schedule B";"2002 Light Rates Page 2",#N/A,FALSE,"Schedule B";"Schedule C",#N/A,FALSE,"Schedule C"}</definedName>
    <definedName name="wrn.Basic." hidden="1">{#N/A,#N/A,FALSE,"O&amp;M by processes";#N/A,#N/A,FALSE,"Elec Act vs Bud";#N/A,#N/A,FALSE,"G&amp;A";#N/A,#N/A,FALSE,"BGS";#N/A,#N/A,FALSE,"Res Cost"}</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hidden="1">{#N/A,#N/A,FALSE,"R&amp;D Quick Calc";#N/A,#N/A,FALSE,"DOE Fee Schedule"}</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ettlement._.Analysis." hidden="1">{"Assumptions",#N/A,FALSE,"Assumptions";"2003 - 2007 Summary",#N/A,FALSE,"Income Statement";"Summary Deferral Forecast",#N/A,FALSE,"Deferral Forecast"}</definedName>
    <definedName name="wrn.tax._._Accrual09" hidden="1">{#N/A,#N/A,TRUE,"TAXPROV";#N/A,#N/A,TRUE,"FLOWTHRU";#N/A,#N/A,TRUE,"SCHEDULE M'S";#N/A,#N/A,TRUE,"PLANT M'S";#N/A,#N/A,TRUE,"TAXJE"}</definedName>
    <definedName name="wrn.Tax._.Accrual." hidden="1">{#N/A,#N/A,TRUE,"TAXPROV";#N/A,#N/A,TRUE,"FLOWTHRU";#N/A,#N/A,TRUE,"SCHEDULE M'S";#N/A,#N/A,TRUE,"PLANT M'S";#N/A,#N/A,TRUE,"TAXJE"}</definedName>
    <definedName name="wrn.TBC._.Update." hidden="1">{#N/A,#N/A,FALSE,"TABLE I";#N/A,#N/A,FALSE,"TBC Development";#N/A,#N/A,FALSE,"MTC -Tax Development";#N/A,#N/A,FALSE,"MTC - Tax descriptions";#N/A,#N/A,FALSE,"MTC -Tax True Up"}</definedName>
    <definedName name="xcvxvx">#REF!</definedName>
    <definedName name="xvxvxzvxc">#REF!</definedName>
    <definedName name="xzczczczxc">#REF!</definedName>
    <definedName name="y" hidden="1">{#N/A,#N/A,FALSE,"Monthly SAIFI";#N/A,#N/A,FALSE,"Yearly SAIFI";#N/A,#N/A,FALSE,"Monthly CAIDI";#N/A,#N/A,FALSE,"Yearly CAIDI";#N/A,#N/A,FALSE,"Monthly SAIDI";#N/A,#N/A,FALSE,"Yearly SAIDI";#N/A,#N/A,FALSE,"Monthly MAIFI";#N/A,#N/A,FALSE,"Yearly MAIFI";#N/A,#N/A,FALSE,"Monthly Cust &gt;=4 Int"}</definedName>
    <definedName name="Year">#REF!</definedName>
    <definedName name="Year4BGS">#REF!</definedName>
    <definedName name="YesNo">#REF!</definedName>
    <definedName name="YORK_COUNTY">#REF!</definedName>
    <definedName name="yryryrr" hidden="1">{#N/A,#N/A,FALSE,"Monthly SAIFI";#N/A,#N/A,FALSE,"Yearly SAIFI";#N/A,#N/A,FALSE,"Monthly CAIDI";#N/A,#N/A,FALSE,"Yearly CAIDI";#N/A,#N/A,FALSE,"Monthly SAIDI";#N/A,#N/A,FALSE,"Yearly SAIDI";#N/A,#N/A,FALSE,"Monthly MAIFI";#N/A,#N/A,FALSE,"Yearly MAIFI";#N/A,#N/A,FALSE,"Monthly Cust &gt;=4 Int"}</definedName>
    <definedName name="YTDCFLE">#REF!</definedName>
    <definedName name="z" hidden="1">{#N/A,#N/A,FALSE,"Monthly SAIFI";#N/A,#N/A,FALSE,"Yearly SAIFI";#N/A,#N/A,FALSE,"Monthly CAIDI";#N/A,#N/A,FALSE,"Yearly CAIDI";#N/A,#N/A,FALSE,"Monthly SAIDI";#N/A,#N/A,FALSE,"Yearly SAIDI";#N/A,#N/A,FALSE,"Monthly MAIFI";#N/A,#N/A,FALSE,"Yearly MAIFI";#N/A,#N/A,FALSE,"Monthly Cust &gt;=4 Int"}</definedName>
    <definedName name="Z_E3A30FBC_675D_4AD8_9B2D_12956792A138_.wvu.Rows" localSheetId="2" hidden="1">#REF!</definedName>
    <definedName name="Z_E3A30FBC_675D_4AD8_9B2D_12956792A138_.wvu.Rows" localSheetId="1" hidden="1">#REF!</definedName>
    <definedName name="Z_E3A30FBC_675D_4AD8_9B2D_12956792A138_.wvu.Rows" localSheetId="0"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30" l="1"/>
  <c r="L20" i="30"/>
  <c r="K20" i="30"/>
  <c r="O18" i="30"/>
  <c r="N18" i="30"/>
  <c r="M18" i="30"/>
  <c r="L18" i="30"/>
  <c r="K18" i="30"/>
  <c r="J18" i="30"/>
  <c r="J20" i="30" s="1"/>
  <c r="AB12" i="30"/>
  <c r="AA12" i="30"/>
  <c r="Z12" i="30"/>
  <c r="M12" i="30"/>
  <c r="M20" i="30" s="1"/>
  <c r="L12" i="30"/>
  <c r="K12" i="30"/>
  <c r="J12" i="30"/>
  <c r="I12" i="30"/>
  <c r="I21" i="30" s="1"/>
  <c r="H12" i="30"/>
  <c r="H21" i="30" s="1"/>
  <c r="G12" i="30"/>
  <c r="G21" i="30" s="1"/>
  <c r="F12" i="30"/>
  <c r="F21" i="30" s="1"/>
  <c r="E12" i="30"/>
  <c r="E21" i="30" s="1"/>
  <c r="D12" i="30"/>
  <c r="AB11" i="30"/>
  <c r="AA11" i="30"/>
  <c r="Z11" i="30"/>
  <c r="AB10" i="30"/>
  <c r="AA10" i="30"/>
  <c r="Z10" i="30"/>
  <c r="O10" i="30"/>
  <c r="N10" i="30"/>
  <c r="AB9" i="30"/>
  <c r="AA9" i="30"/>
  <c r="Z9" i="30"/>
  <c r="O11" i="30" s="1"/>
  <c r="O12" i="30" s="1"/>
  <c r="O9" i="30"/>
  <c r="N9" i="30"/>
  <c r="AB8" i="30"/>
  <c r="AA8" i="30"/>
  <c r="Z8" i="30"/>
  <c r="N8" i="30"/>
  <c r="AB7" i="30"/>
  <c r="AA7" i="30"/>
  <c r="Z7" i="30"/>
  <c r="O15" i="30" s="1"/>
  <c r="I23" i="29"/>
  <c r="I25" i="29" s="1"/>
  <c r="H23" i="29"/>
  <c r="G23" i="29"/>
  <c r="G25" i="29" s="1"/>
  <c r="F23" i="29"/>
  <c r="F25" i="29" s="1"/>
  <c r="E23" i="29"/>
  <c r="E25" i="29" s="1"/>
  <c r="D23" i="29"/>
  <c r="I19" i="29"/>
  <c r="H19" i="29"/>
  <c r="G19" i="29"/>
  <c r="F19" i="29"/>
  <c r="E19" i="29"/>
  <c r="D19" i="29"/>
  <c r="I15" i="29"/>
  <c r="G15" i="29"/>
  <c r="F15" i="29"/>
  <c r="E15" i="29"/>
  <c r="D15" i="29"/>
  <c r="D25" i="29" s="1"/>
  <c r="H13" i="29"/>
  <c r="H15" i="29" s="1"/>
  <c r="D13" i="29"/>
  <c r="K38" i="27"/>
  <c r="S36" i="27"/>
  <c r="R36" i="27"/>
  <c r="R39" i="27" s="1"/>
  <c r="Q36" i="27"/>
  <c r="Q39" i="27" s="1"/>
  <c r="P36" i="27"/>
  <c r="N36" i="27"/>
  <c r="N39" i="27" s="1"/>
  <c r="M36" i="27"/>
  <c r="M39" i="27" s="1"/>
  <c r="L36" i="27"/>
  <c r="J36" i="27"/>
  <c r="J39" i="27" s="1"/>
  <c r="I36" i="27"/>
  <c r="I39" i="27" s="1"/>
  <c r="H36" i="27"/>
  <c r="H39" i="27" s="1"/>
  <c r="F36" i="27"/>
  <c r="E36" i="27"/>
  <c r="E39" i="27" s="1"/>
  <c r="D36" i="27"/>
  <c r="D39" i="27" s="1"/>
  <c r="S32" i="27"/>
  <c r="S39" i="27" s="1"/>
  <c r="R32" i="27"/>
  <c r="Q32" i="27"/>
  <c r="N32" i="27"/>
  <c r="O32" i="27" s="1"/>
  <c r="L32" i="27"/>
  <c r="K32" i="27"/>
  <c r="G32" i="27"/>
  <c r="F32" i="27"/>
  <c r="D32" i="27"/>
  <c r="P31" i="27"/>
  <c r="P30" i="27"/>
  <c r="P29" i="27"/>
  <c r="P28" i="27"/>
  <c r="P32" i="27" s="1"/>
  <c r="S26" i="27"/>
  <c r="R26" i="27"/>
  <c r="Q26" i="27"/>
  <c r="N26" i="27"/>
  <c r="O26" i="27" s="1"/>
  <c r="M26" i="27"/>
  <c r="L26" i="27"/>
  <c r="K26" i="27"/>
  <c r="J26" i="27"/>
  <c r="I26" i="27"/>
  <c r="H26" i="27"/>
  <c r="F26" i="27"/>
  <c r="G26" i="27" s="1"/>
  <c r="E26" i="27"/>
  <c r="D26" i="27"/>
  <c r="P25" i="27"/>
  <c r="O25" i="27"/>
  <c r="K25" i="27"/>
  <c r="P24" i="27"/>
  <c r="O24" i="27"/>
  <c r="K24" i="27"/>
  <c r="G24" i="27"/>
  <c r="P23" i="27"/>
  <c r="O23" i="27"/>
  <c r="K23" i="27"/>
  <c r="G23" i="27"/>
  <c r="P22" i="27"/>
  <c r="P26" i="27" s="1"/>
  <c r="O22" i="27"/>
  <c r="K22" i="27"/>
  <c r="G22" i="27"/>
  <c r="S19" i="27"/>
  <c r="R19" i="27"/>
  <c r="Q19" i="27"/>
  <c r="M19" i="27"/>
  <c r="K19" i="27"/>
  <c r="J19" i="27"/>
  <c r="I19" i="27"/>
  <c r="H19" i="27"/>
  <c r="E19" i="27"/>
  <c r="P18" i="27"/>
  <c r="P17" i="27"/>
  <c r="O17" i="27"/>
  <c r="K17" i="27"/>
  <c r="G17" i="27"/>
  <c r="P16" i="27"/>
  <c r="O16" i="27"/>
  <c r="K16" i="27"/>
  <c r="G16" i="27"/>
  <c r="P15" i="27"/>
  <c r="O15" i="27"/>
  <c r="K15" i="27"/>
  <c r="G15" i="27"/>
  <c r="S14" i="27"/>
  <c r="R14" i="27"/>
  <c r="Q14" i="27"/>
  <c r="P14" i="27"/>
  <c r="P19" i="27" s="1"/>
  <c r="O14" i="27"/>
  <c r="N14" i="27"/>
  <c r="N19" i="27" s="1"/>
  <c r="L14" i="27"/>
  <c r="L19" i="27" s="1"/>
  <c r="K14" i="27"/>
  <c r="J14" i="27"/>
  <c r="H14" i="27"/>
  <c r="F14" i="27"/>
  <c r="G14" i="27" s="1"/>
  <c r="D14" i="27"/>
  <c r="D19" i="27" s="1"/>
  <c r="P13" i="27"/>
  <c r="P12" i="27"/>
  <c r="P10" i="27"/>
  <c r="P9" i="27"/>
  <c r="P8" i="27"/>
  <c r="P39" i="27" l="1"/>
  <c r="O39" i="27"/>
  <c r="O19" i="27"/>
  <c r="K39" i="27"/>
  <c r="L39" i="27"/>
  <c r="H25" i="29"/>
  <c r="F19" i="27"/>
  <c r="N14" i="30"/>
  <c r="N20" i="30" s="1"/>
  <c r="O14" i="30"/>
  <c r="O20" i="30" s="1"/>
  <c r="N15" i="30"/>
  <c r="N11" i="30"/>
  <c r="N12" i="30" s="1"/>
  <c r="F39" i="27" l="1"/>
  <c r="G39" i="27" s="1"/>
  <c r="G19" i="27"/>
</calcChain>
</file>

<file path=xl/sharedStrings.xml><?xml version="1.0" encoding="utf-8"?>
<sst xmlns="http://schemas.openxmlformats.org/spreadsheetml/2006/main" count="324" uniqueCount="123">
  <si>
    <t>Quarter</t>
  </si>
  <si>
    <t>C&amp;I</t>
  </si>
  <si>
    <t>N/A</t>
  </si>
  <si>
    <t>HVAC</t>
  </si>
  <si>
    <t>Appliance Rebates</t>
  </si>
  <si>
    <t>Appliance Recycling</t>
  </si>
  <si>
    <t>Online Marketplace</t>
  </si>
  <si>
    <t>Food Banks</t>
  </si>
  <si>
    <t>Others - Lighting</t>
  </si>
  <si>
    <t>Quick Home Energy Check-Up</t>
  </si>
  <si>
    <t>Moderate Income Weatherization</t>
  </si>
  <si>
    <t>Behavioral</t>
  </si>
  <si>
    <t>C&amp;I Direct Install</t>
  </si>
  <si>
    <t>Direct Install</t>
  </si>
  <si>
    <t>Energy Solutions for Business</t>
  </si>
  <si>
    <t>Prescriptive/Custom</t>
  </si>
  <si>
    <t>Energy Management</t>
  </si>
  <si>
    <t>Engineered Solutions</t>
  </si>
  <si>
    <t>Multi-Family</t>
  </si>
  <si>
    <t>Efficient Products</t>
  </si>
  <si>
    <t>Existing Homes</t>
  </si>
  <si>
    <t>Home Energy Education &amp; Management</t>
  </si>
  <si>
    <t>Sector</t>
  </si>
  <si>
    <t>Sub-Program</t>
  </si>
  <si>
    <t>YTD Reported Participation Number</t>
  </si>
  <si>
    <t>HPwES</t>
  </si>
  <si>
    <t>Energy Efficiency and PDR Savings Summary</t>
  </si>
  <si>
    <t>For Period Ending PY23Q2</t>
  </si>
  <si>
    <t xml:space="preserve"> </t>
  </si>
  <si>
    <t>Participation</t>
  </si>
  <si>
    <t>Actual Expenditures</t>
  </si>
  <si>
    <t>Ex Ante Energy Savings</t>
  </si>
  <si>
    <t>A</t>
  </si>
  <si>
    <t>B</t>
  </si>
  <si>
    <t>C</t>
  </si>
  <si>
    <t>D=C/B</t>
  </si>
  <si>
    <t>E</t>
  </si>
  <si>
    <t>F</t>
  </si>
  <si>
    <t>G</t>
  </si>
  <si>
    <t>H=G/F</t>
  </si>
  <si>
    <t>I</t>
  </si>
  <si>
    <t>J</t>
  </si>
  <si>
    <t>K</t>
  </si>
  <si>
    <t>L=K/J</t>
  </si>
  <si>
    <t>M</t>
  </si>
  <si>
    <t>N</t>
  </si>
  <si>
    <t>O</t>
  </si>
  <si>
    <t>P</t>
  </si>
  <si>
    <t>Annual Forecasted Participation Number</t>
  </si>
  <si>
    <t>YTD % of Annual Participants</t>
  </si>
  <si>
    <t>Quarter ($000)</t>
  </si>
  <si>
    <r>
      <t xml:space="preserve">Annual Forecasted Program Costs ($000) </t>
    </r>
    <r>
      <rPr>
        <vertAlign val="superscript"/>
        <sz val="9"/>
        <color rgb="FFFFFFFF"/>
        <rFont val="Calibri"/>
        <family val="2"/>
        <scheme val="minor"/>
      </rPr>
      <t>2</t>
    </r>
  </si>
  <si>
    <t>YTD Reported Program Costs ($000)</t>
  </si>
  <si>
    <t>YTD % of Annual Budget</t>
  </si>
  <si>
    <t>Quarter Annual Retail Energy Savings (MWh)</t>
  </si>
  <si>
    <t>Annual Forecasted Retail Energy Savings (MWh)</t>
  </si>
  <si>
    <t>YTD Reported Annual Retail Energy Savings (MWh)</t>
  </si>
  <si>
    <t>YTD % of Annual Energy Savings</t>
  </si>
  <si>
    <t>Quarter  Annual Wholesale Energy Savings (MWh)</t>
  </si>
  <si>
    <t>YTD Retail Peak Demand Savings (MW)</t>
  </si>
  <si>
    <t>Quarter Lifetime Retail Energy Savings (MWh)</t>
  </si>
  <si>
    <t>YTD Lifetime Retail Energy Savings (MWh)</t>
  </si>
  <si>
    <t>Residential Programs</t>
  </si>
  <si>
    <r>
      <t>Sub Program or Category</t>
    </r>
    <r>
      <rPr>
        <b/>
        <vertAlign val="superscript"/>
        <sz val="11"/>
        <color theme="1"/>
        <rFont val="Calibri"/>
        <family val="2"/>
        <scheme val="minor"/>
      </rPr>
      <t>1</t>
    </r>
  </si>
  <si>
    <t>Efficient Products*</t>
  </si>
  <si>
    <t xml:space="preserve"> N/A </t>
  </si>
  <si>
    <t>Subtotal Efficient Products</t>
  </si>
  <si>
    <t>Home Performance with Energy Star*</t>
  </si>
  <si>
    <r>
      <t>Quick Home Energy Check-Up</t>
    </r>
    <r>
      <rPr>
        <vertAlign val="superscript"/>
        <sz val="11"/>
        <rFont val="Calibri"/>
        <family val="2"/>
        <scheme val="minor"/>
      </rPr>
      <t>3</t>
    </r>
  </si>
  <si>
    <r>
      <t>Behavioral</t>
    </r>
    <r>
      <rPr>
        <vertAlign val="superscript"/>
        <sz val="11"/>
        <rFont val="Calibri"/>
        <family val="2"/>
        <scheme val="minor"/>
      </rPr>
      <t>3</t>
    </r>
  </si>
  <si>
    <t xml:space="preserve">-   </t>
  </si>
  <si>
    <t xml:space="preserve"> $-   </t>
  </si>
  <si>
    <t>Total Residential</t>
  </si>
  <si>
    <t>Business Programs</t>
  </si>
  <si>
    <t>Direct Install*</t>
  </si>
  <si>
    <r>
      <t>Prescriptive/Custom*</t>
    </r>
    <r>
      <rPr>
        <vertAlign val="superscript"/>
        <sz val="11"/>
        <color theme="1"/>
        <rFont val="Calibri"/>
        <family val="2"/>
        <scheme val="minor"/>
      </rPr>
      <t>4</t>
    </r>
  </si>
  <si>
    <t>Total Business</t>
  </si>
  <si>
    <t>Multi-Family*</t>
  </si>
  <si>
    <t>Prescriptive/Custom*</t>
  </si>
  <si>
    <t>Subtotal Multi-Family</t>
  </si>
  <si>
    <t>Other Programs</t>
  </si>
  <si>
    <t>Home Optimization &amp; Peak Demand Reduction</t>
  </si>
  <si>
    <t>Total Other</t>
  </si>
  <si>
    <t>Supportive Costs Outside Portfolio</t>
  </si>
  <si>
    <t>Portfolio Total</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</si>
  <si>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</si>
  <si>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</si>
  <si>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Quick Home Energy Check-Up and Behavioral Program costs in PY1 are supported by merger funding. For consistency with the Company's approved plan, the costs and particpation counts for projects funded this way are excluded from the table above. Savings from these programs is included in this report as permitted by the June 10th Board Order.</t>
    </r>
  </si>
  <si>
    <r>
      <rPr>
        <vertAlign val="superscript"/>
        <sz val="11"/>
        <rFont val="Calibri"/>
        <family val="2"/>
        <scheme val="minor"/>
      </rPr>
      <t>4</t>
    </r>
    <r>
      <rPr>
        <sz val="11"/>
        <rFont val="Calibri"/>
        <family val="2"/>
        <scheme val="minor"/>
      </rPr>
      <t xml:space="preserve"> The participant definition for the Prescriptive/Custom component of the Energy Solutions for Business program as agreed upon by the joint utilities represents the count of projects while the forecast established in ACE's filed plan represents the count of measures. </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</si>
  <si>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</si>
  <si>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</si>
  <si>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D</t>
  </si>
  <si>
    <t>YTD Reported Incentive Costs ($000)</t>
  </si>
  <si>
    <t>YTD Reported Retail Energy Savings (MWh)</t>
  </si>
  <si>
    <t>Sub Program</t>
  </si>
  <si>
    <t>LMI</t>
  </si>
  <si>
    <t>Non-LMI or Unverified</t>
  </si>
  <si>
    <t>Others</t>
  </si>
  <si>
    <r>
      <t>Home Performance with Energy Star</t>
    </r>
    <r>
      <rPr>
        <vertAlign val="superscript"/>
        <sz val="11"/>
        <rFont val="Calibri"/>
        <family val="2"/>
        <scheme val="minor"/>
      </rPr>
      <t>1</t>
    </r>
    <r>
      <rPr>
        <sz val="11"/>
        <color theme="1"/>
        <rFont val="Calibri"/>
        <family val="2"/>
        <scheme val="minor"/>
      </rPr>
      <t xml:space="preserve"> </t>
    </r>
  </si>
  <si>
    <t>TBD</t>
  </si>
  <si>
    <t>Direct Installation/MF QHEC</t>
  </si>
  <si>
    <t>Total Multi-Family</t>
  </si>
  <si>
    <t>NONE</t>
  </si>
  <si>
    <r>
      <rPr>
        <vertAlign val="superscript"/>
        <sz val="11"/>
        <rFont val="Times New Roman"/>
        <family val="1"/>
      </rPr>
      <t>1</t>
    </r>
    <r>
      <rPr>
        <sz val="11"/>
        <rFont val="Times New Roman"/>
        <family val="1"/>
      </rPr>
      <t xml:space="preserve"> Income-qualified customers are directed to participate through the Comfort Partners or Moderate Income Weatherization programs.</t>
    </r>
  </si>
  <si>
    <t>H</t>
  </si>
  <si>
    <t>L</t>
  </si>
  <si>
    <t>Reported Lifetime Retail Energy Savings Current Quarter (MWh)</t>
  </si>
  <si>
    <t>Reported Lifetime Retail Energy Savings YTD (MWh)</t>
  </si>
  <si>
    <t>Reported Lifetime Wholesale Energy Savings Current Quarter (MWh)</t>
  </si>
  <si>
    <t>Count</t>
  </si>
  <si>
    <t>Sub-Programs</t>
  </si>
  <si>
    <t>Weighted Electric Losses - Energy</t>
  </si>
  <si>
    <t>Weighted Electric Losses - Demand</t>
  </si>
  <si>
    <t>Weighted Natural Gas Losses</t>
  </si>
  <si>
    <t>Small Commercial</t>
  </si>
  <si>
    <t>Large Commercial</t>
  </si>
  <si>
    <t>MF</t>
  </si>
  <si>
    <t>Energy Solutions for Business: Prescriptive and Custom</t>
  </si>
  <si>
    <t xml:space="preserve">Energy Solutions for Business: Engineered Solutions </t>
  </si>
  <si>
    <t xml:space="preserve">Direct Install </t>
  </si>
  <si>
    <t xml:space="preserve">Energy Solutions for Business: Energy Management </t>
  </si>
  <si>
    <t>Portfolio</t>
  </si>
  <si>
    <t>Portfolio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</si>
</sst>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00%"/>
    <numFmt numFmtId="171" formatCode="_(* #,##0.000_);_(* \(#,##0.000\);_(* &quot;-&quot;???_);_(@_)"/>
  </numFmts>
  <fonts count="30" x14ac:knownFonts="1">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b/>
      <sz val="11"/>
      <name val="Calibri"/>
      <family val="2"/>
      <scheme val="minor"/>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sz val="11"/>
      <name val="Calibri"/>
      <family val="2"/>
    </font>
    <font>
      <sz val="11"/>
      <name val="Arial Black"/>
      <family val="2"/>
    </font>
    <font>
      <sz val="11"/>
      <color theme="1"/>
      <name val="Arial"/>
      <family val="2"/>
    </font>
    <font>
      <sz val="11"/>
      <color theme="1"/>
      <name val="Times New Roman"/>
      <family val="1"/>
    </font>
    <font>
      <sz val="11"/>
      <color indexed="9"/>
      <name val="Times New Roman"/>
      <family val="1"/>
    </font>
    <font>
      <b/>
      <sz val="11"/>
      <color theme="1"/>
      <name val="Times New Roman"/>
      <family val="1"/>
    </font>
    <font>
      <sz val="11"/>
      <name val="Times New Roman"/>
      <family val="1"/>
    </font>
    <font>
      <vertAlign val="superscript"/>
      <sz val="11"/>
      <name val="Times New Roman"/>
      <family val="1"/>
    </font>
    <font>
      <b/>
      <sz val="11"/>
      <color rgb="FF000000"/>
      <name val="Calibri"/>
      <family val="2"/>
      <scheme val="minor"/>
    </font>
    <font>
      <sz val="11"/>
      <color rgb="FF7030A0"/>
      <name val="Calibri"/>
      <family val="2"/>
      <scheme val="minor"/>
    </font>
    <font>
      <b/>
      <sz val="11"/>
      <color theme="1"/>
      <name val="Calibri"/>
      <family val="2"/>
    </font>
    <font>
      <sz val="11"/>
      <color theme="1"/>
      <name val="Calibri"/>
      <family val="2"/>
    </font>
    <font>
      <sz val="11"/>
      <color theme="1"/>
      <name val="Calibri"/>
      <family val="2"/>
      <scheme val="minor"/>
    </font>
  </fonts>
  <fills count="12">
    <fill>
      <patternFill patternType="none"/>
    </fill>
    <fill>
      <patternFill patternType="gray125"/>
    </fill>
    <fill>
      <patternFill patternType="solid">
        <fgColor rgb="FFC6EFCE"/>
        <bgColor indexed="64"/>
      </patternFill>
    </fill>
    <fill>
      <patternFill patternType="solid">
        <fgColor rgb="FF1F497D"/>
        <bgColor indexed="64"/>
      </patternFill>
    </fill>
    <fill>
      <patternFill patternType="solid">
        <fgColor rgb="FFBFBFBF"/>
        <bgColor indexed="64"/>
      </patternFill>
    </fill>
    <fill>
      <patternFill patternType="solid">
        <fgColor theme="3" tint="0.39997558519241921"/>
        <bgColor indexed="64"/>
      </patternFill>
    </fill>
    <fill>
      <patternFill patternType="solid">
        <fgColor theme="1"/>
        <bgColor indexed="64"/>
      </patternFill>
    </fill>
    <fill>
      <patternFill patternType="solid">
        <fgColor theme="0"/>
        <bgColor indexed="64"/>
      </patternFill>
    </fill>
    <fill>
      <patternFill patternType="solid">
        <fgColor theme="2" tint="-9.9917600024414813E-2"/>
        <bgColor indexed="64"/>
      </patternFill>
    </fill>
    <fill>
      <patternFill patternType="solid">
        <fgColor theme="0" tint="-0.14993743705557422"/>
        <bgColor indexed="64"/>
      </patternFill>
    </fill>
    <fill>
      <patternFill patternType="solid">
        <fgColor theme="0" tint="-0.24991607409894101"/>
        <bgColor indexed="64"/>
      </patternFill>
    </fill>
    <fill>
      <patternFill patternType="solid">
        <fgColor rgb="FFFFF2CC"/>
        <bgColor indexed="64"/>
      </patternFill>
    </fill>
  </fills>
  <borders count="8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diagonal/>
    </border>
    <border>
      <left/>
      <right style="thin">
        <color auto="1"/>
      </right>
      <top style="medium">
        <color auto="1"/>
      </top>
      <bottom style="medium">
        <color rgb="FF000000"/>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bottom style="medium">
        <color auto="1"/>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rgb="FF000000"/>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medium">
        <color auto="1"/>
      </bottom>
      <diagonal/>
    </border>
  </borders>
  <cellStyleXfs count="9">
    <xf numFmtId="0" fontId="0" fillId="0" borderId="0"/>
    <xf numFmtId="9" fontId="29" fillId="0" borderId="0" applyFont="0" applyFill="0" applyBorder="0" applyAlignment="0" applyProtection="0"/>
    <xf numFmtId="44" fontId="29" fillId="0" borderId="0" applyFont="0" applyFill="0" applyBorder="0" applyAlignment="0" applyProtection="0"/>
    <xf numFmtId="42"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0" fontId="1" fillId="0" borderId="0"/>
    <xf numFmtId="0" fontId="15" fillId="2" borderId="0" applyNumberFormat="0" applyBorder="0" applyAlignment="0" applyProtection="0"/>
    <xf numFmtId="0" fontId="19" fillId="0" borderId="0"/>
  </cellStyleXfs>
  <cellXfs count="596">
    <xf numFmtId="0" fontId="0" fillId="0" borderId="0" xfId="0"/>
    <xf numFmtId="0" fontId="4" fillId="0" borderId="0" xfId="0" applyFont="1"/>
    <xf numFmtId="164" fontId="0" fillId="0" borderId="0" xfId="4" applyNumberFormat="1" applyFont="1"/>
    <xf numFmtId="43" fontId="0" fillId="0" borderId="0" xfId="4" applyFont="1"/>
    <xf numFmtId="165" fontId="0" fillId="0" borderId="0" xfId="2" applyNumberFormat="1" applyFont="1"/>
    <xf numFmtId="0" fontId="5" fillId="0" borderId="0" xfId="0" applyFont="1"/>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4" borderId="3" xfId="0" applyFont="1" applyFill="1" applyBorder="1"/>
    <xf numFmtId="0" fontId="2" fillId="0" borderId="0" xfId="0" applyFont="1"/>
    <xf numFmtId="165" fontId="2" fillId="0" borderId="0" xfId="2" applyNumberFormat="1" applyFont="1"/>
    <xf numFmtId="164" fontId="2" fillId="0" borderId="0" xfId="4" applyNumberFormat="1" applyFont="1"/>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3" fillId="4" borderId="2" xfId="0" applyFont="1" applyFill="1" applyBorder="1"/>
    <xf numFmtId="0" fontId="0" fillId="3" borderId="1"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3" fillId="4" borderId="7" xfId="0" applyFont="1" applyFill="1" applyBorder="1"/>
    <xf numFmtId="164" fontId="3" fillId="4" borderId="8" xfId="4" applyNumberFormat="1" applyFont="1" applyFill="1" applyBorder="1" applyAlignment="1"/>
    <xf numFmtId="0" fontId="10" fillId="0" borderId="0" xfId="0" applyFont="1"/>
    <xf numFmtId="0" fontId="7" fillId="3" borderId="9" xfId="0" applyFont="1" applyFill="1" applyBorder="1" applyAlignment="1">
      <alignment horizontal="center" vertical="center" wrapText="1"/>
    </xf>
    <xf numFmtId="164" fontId="7" fillId="3" borderId="10" xfId="4"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5" xfId="0" applyFont="1" applyFill="1" applyBorder="1" applyAlignment="1">
      <alignment horizontal="center" vertical="center" wrapText="1"/>
    </xf>
    <xf numFmtId="164" fontId="7" fillId="5" borderId="10" xfId="4" applyNumberFormat="1" applyFont="1" applyFill="1" applyBorder="1" applyAlignment="1">
      <alignment horizontal="center" vertical="center" wrapText="1"/>
    </xf>
    <xf numFmtId="164" fontId="7" fillId="5" borderId="2" xfId="4"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0" xfId="0" applyFont="1" applyFill="1" applyAlignment="1">
      <alignment horizontal="center" vertical="center" wrapText="1"/>
    </xf>
    <xf numFmtId="0" fontId="6" fillId="3" borderId="13" xfId="0" applyFont="1" applyFill="1" applyBorder="1" applyAlignment="1">
      <alignment horizontal="center" vertical="center" wrapText="1"/>
    </xf>
    <xf numFmtId="164" fontId="7" fillId="3" borderId="13" xfId="4" applyNumberFormat="1" applyFont="1" applyFill="1" applyBorder="1" applyAlignment="1">
      <alignment horizontal="center" vertical="center" wrapText="1"/>
    </xf>
    <xf numFmtId="164" fontId="3" fillId="6" borderId="7" xfId="4" applyNumberFormat="1" applyFont="1" applyFill="1" applyBorder="1" applyAlignment="1"/>
    <xf numFmtId="164" fontId="3" fillId="6" borderId="14" xfId="4" applyNumberFormat="1" applyFont="1" applyFill="1" applyBorder="1" applyAlignment="1"/>
    <xf numFmtId="0" fontId="0" fillId="0" borderId="15" xfId="0" applyBorder="1" applyAlignment="1">
      <alignment horizontal="left" vertical="center" wrapText="1"/>
    </xf>
    <xf numFmtId="164" fontId="0" fillId="0" borderId="0" xfId="4" applyNumberFormat="1" applyFont="1" applyFill="1" applyBorder="1"/>
    <xf numFmtId="165" fontId="0" fillId="0" borderId="0" xfId="2" applyNumberFormat="1" applyFont="1" applyFill="1" applyBorder="1"/>
    <xf numFmtId="164" fontId="0" fillId="0" borderId="0" xfId="4" applyNumberFormat="1" applyFont="1" applyFill="1" applyBorder="1" applyAlignment="1">
      <alignment horizontal="right"/>
    </xf>
    <xf numFmtId="164" fontId="3" fillId="0" borderId="0" xfId="4"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4"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7" fillId="3" borderId="16" xfId="0" applyFont="1" applyFill="1" applyBorder="1" applyAlignment="1">
      <alignment horizontal="center" vertical="center" wrapText="1"/>
    </xf>
    <xf numFmtId="9" fontId="0" fillId="0" borderId="0" xfId="1" applyFont="1" applyFill="1" applyBorder="1"/>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3" fillId="4" borderId="20" xfId="0" applyFont="1" applyFill="1" applyBorder="1"/>
    <xf numFmtId="0" fontId="3" fillId="4" borderId="21" xfId="0" applyFont="1" applyFill="1" applyBorder="1"/>
    <xf numFmtId="0" fontId="0" fillId="3" borderId="22" xfId="0" applyFill="1" applyBorder="1" applyAlignment="1">
      <alignment vertical="center" wrapText="1"/>
    </xf>
    <xf numFmtId="0" fontId="0" fillId="3" borderId="23" xfId="0" applyFill="1" applyBorder="1" applyAlignment="1">
      <alignment vertical="center" wrapText="1"/>
    </xf>
    <xf numFmtId="0" fontId="3" fillId="4" borderId="24" xfId="0" applyFont="1" applyFill="1" applyBorder="1"/>
    <xf numFmtId="0" fontId="3" fillId="4" borderId="25" xfId="0" applyFont="1" applyFill="1" applyBorder="1"/>
    <xf numFmtId="0" fontId="3" fillId="4" borderId="26" xfId="0" applyFont="1" applyFill="1" applyBorder="1"/>
    <xf numFmtId="0" fontId="0" fillId="3" borderId="27" xfId="0" applyFill="1" applyBorder="1" applyAlignment="1">
      <alignment vertical="center" wrapText="1"/>
    </xf>
    <xf numFmtId="0" fontId="0" fillId="0" borderId="24" xfId="0" applyBorder="1" applyAlignment="1">
      <alignment horizontal="left" vertical="center" wrapText="1"/>
    </xf>
    <xf numFmtId="0" fontId="0" fillId="3" borderId="28" xfId="0" applyFill="1" applyBorder="1" applyAlignment="1">
      <alignment vertical="center" wrapText="1"/>
    </xf>
    <xf numFmtId="0" fontId="0" fillId="3" borderId="29" xfId="0" applyFill="1" applyBorder="1" applyAlignment="1">
      <alignment vertical="center" wrapText="1"/>
    </xf>
    <xf numFmtId="0" fontId="6" fillId="5" borderId="20"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3" fillId="4" borderId="20" xfId="0" applyFont="1" applyFill="1" applyBorder="1" applyAlignment="1">
      <alignment horizontal="center" vertical="center"/>
    </xf>
    <xf numFmtId="0" fontId="0" fillId="0" borderId="32" xfId="0" applyBorder="1" applyAlignment="1">
      <alignment horizontal="center" vertical="center"/>
    </xf>
    <xf numFmtId="0" fontId="7" fillId="3" borderId="33" xfId="0" applyFont="1" applyFill="1" applyBorder="1" applyAlignment="1">
      <alignment horizontal="center" vertical="center" wrapText="1"/>
    </xf>
    <xf numFmtId="0" fontId="3" fillId="4" borderId="34" xfId="0" applyFont="1" applyFill="1" applyBorder="1"/>
    <xf numFmtId="0" fontId="0" fillId="3" borderId="16" xfId="0" applyFill="1" applyBorder="1" applyAlignment="1">
      <alignment vertical="center" wrapText="1"/>
    </xf>
    <xf numFmtId="0" fontId="0" fillId="3" borderId="35" xfId="0" applyFill="1" applyBorder="1" applyAlignment="1">
      <alignment vertical="center" wrapText="1"/>
    </xf>
    <xf numFmtId="164" fontId="3" fillId="6" borderId="34" xfId="4" applyNumberFormat="1" applyFont="1" applyFill="1" applyBorder="1" applyAlignment="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7" borderId="36" xfId="0" applyFill="1" applyBorder="1" applyAlignment="1">
      <alignment horizontal="left" vertical="center" wrapText="1"/>
    </xf>
    <xf numFmtId="0" fontId="0" fillId="7" borderId="11" xfId="0" applyFill="1" applyBorder="1" applyAlignment="1">
      <alignment horizontal="left" vertical="center" wrapText="1"/>
    </xf>
    <xf numFmtId="0" fontId="3" fillId="4" borderId="20"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0" fillId="0" borderId="38" xfId="0" applyBorder="1" applyAlignment="1">
      <alignment horizontal="left" vertical="center" wrapText="1"/>
    </xf>
    <xf numFmtId="0" fontId="0" fillId="0" borderId="30" xfId="0" applyBorder="1"/>
    <xf numFmtId="0" fontId="0" fillId="0" borderId="33" xfId="0" applyBorder="1"/>
    <xf numFmtId="0" fontId="0" fillId="0" borderId="22" xfId="0" applyBorder="1" applyAlignment="1">
      <alignment horizontal="left" vertical="center" wrapText="1"/>
    </xf>
    <xf numFmtId="0" fontId="0" fillId="0" borderId="39" xfId="0" applyBorder="1" applyAlignment="1">
      <alignment vertical="center" wrapText="1"/>
    </xf>
    <xf numFmtId="0" fontId="0" fillId="0" borderId="37" xfId="0" applyBorder="1" applyAlignment="1">
      <alignment horizontal="left" vertical="center" wrapText="1"/>
    </xf>
    <xf numFmtId="0" fontId="0" fillId="0" borderId="38" xfId="0" applyBorder="1" applyAlignment="1">
      <alignment vertical="center" wrapText="1"/>
    </xf>
    <xf numFmtId="0" fontId="0" fillId="0" borderId="20" xfId="0" applyBorder="1" applyAlignment="1">
      <alignment horizontal="left" vertical="center" wrapText="1"/>
    </xf>
    <xf numFmtId="165" fontId="3" fillId="4" borderId="20" xfId="0" applyNumberFormat="1" applyFont="1" applyFill="1" applyBorder="1" applyAlignment="1">
      <alignment horizontal="center"/>
    </xf>
    <xf numFmtId="165" fontId="3" fillId="4" borderId="27" xfId="0" applyNumberFormat="1" applyFont="1" applyFill="1" applyBorder="1" applyAlignment="1">
      <alignment horizontal="center"/>
    </xf>
    <xf numFmtId="165" fontId="3" fillId="4" borderId="40" xfId="0" applyNumberFormat="1" applyFont="1" applyFill="1" applyBorder="1" applyAlignment="1">
      <alignment horizontal="center"/>
    </xf>
    <xf numFmtId="165" fontId="3" fillId="4" borderId="8" xfId="0" applyNumberFormat="1" applyFont="1" applyFill="1" applyBorder="1" applyAlignment="1">
      <alignment horizontal="center"/>
    </xf>
    <xf numFmtId="165" fontId="0" fillId="3" borderId="41" xfId="0" applyNumberFormat="1" applyFill="1" applyBorder="1" applyAlignment="1">
      <alignment horizontal="center" vertical="center" wrapText="1"/>
    </xf>
    <xf numFmtId="165" fontId="0" fillId="3" borderId="42" xfId="0" applyNumberFormat="1" applyFill="1" applyBorder="1" applyAlignment="1">
      <alignment horizontal="center" vertical="center" wrapText="1"/>
    </xf>
    <xf numFmtId="165" fontId="0" fillId="3" borderId="5" xfId="0" applyNumberFormat="1" applyFill="1" applyBorder="1" applyAlignment="1">
      <alignment horizontal="center" vertical="center" wrapText="1"/>
    </xf>
    <xf numFmtId="165" fontId="3" fillId="4" borderId="26" xfId="0" applyNumberFormat="1" applyFont="1" applyFill="1" applyBorder="1" applyAlignment="1">
      <alignment horizontal="center"/>
    </xf>
    <xf numFmtId="165" fontId="3" fillId="4" borderId="13" xfId="0" applyNumberFormat="1" applyFont="1" applyFill="1" applyBorder="1" applyAlignment="1">
      <alignment horizontal="center"/>
    </xf>
    <xf numFmtId="165" fontId="0" fillId="3" borderId="28" xfId="0" applyNumberFormat="1" applyFill="1" applyBorder="1" applyAlignment="1">
      <alignment horizontal="center" vertical="center" wrapText="1"/>
    </xf>
    <xf numFmtId="165" fontId="0" fillId="3" borderId="27" xfId="0" applyNumberFormat="1" applyFill="1" applyBorder="1" applyAlignment="1">
      <alignment horizontal="center" vertical="center" wrapText="1"/>
    </xf>
    <xf numFmtId="165" fontId="3" fillId="4" borderId="3" xfId="0" applyNumberFormat="1" applyFont="1" applyFill="1" applyBorder="1" applyAlignment="1">
      <alignment horizontal="center"/>
    </xf>
    <xf numFmtId="165" fontId="3" fillId="4" borderId="2" xfId="0" applyNumberFormat="1" applyFont="1" applyFill="1" applyBorder="1" applyAlignment="1">
      <alignment horizontal="center"/>
    </xf>
    <xf numFmtId="165" fontId="0" fillId="3" borderId="1" xfId="0" applyNumberFormat="1" applyFill="1" applyBorder="1" applyAlignment="1">
      <alignment horizontal="center" vertical="center" wrapText="1"/>
    </xf>
    <xf numFmtId="166" fontId="3" fillId="4" borderId="12" xfId="1" applyNumberFormat="1" applyFont="1" applyFill="1" applyBorder="1" applyAlignment="1">
      <alignment horizontal="center"/>
    </xf>
    <xf numFmtId="166" fontId="0" fillId="3" borderId="23" xfId="1" applyNumberFormat="1" applyFont="1" applyFill="1" applyBorder="1" applyAlignment="1">
      <alignment horizontal="center" vertical="center" wrapText="1"/>
    </xf>
    <xf numFmtId="166" fontId="3" fillId="4" borderId="43" xfId="1" applyNumberFormat="1" applyFont="1" applyFill="1" applyBorder="1" applyAlignment="1">
      <alignment horizontal="center"/>
    </xf>
    <xf numFmtId="166" fontId="3" fillId="4" borderId="14" xfId="1" applyNumberFormat="1" applyFont="1" applyFill="1" applyBorder="1" applyAlignment="1">
      <alignment horizontal="center"/>
    </xf>
    <xf numFmtId="166" fontId="0" fillId="3" borderId="29" xfId="1" applyNumberFormat="1" applyFont="1" applyFill="1" applyBorder="1" applyAlignment="1">
      <alignment horizontal="center" vertical="center" wrapText="1"/>
    </xf>
    <xf numFmtId="166" fontId="3" fillId="4" borderId="44" xfId="1" applyNumberFormat="1" applyFont="1" applyFill="1" applyBorder="1" applyAlignment="1">
      <alignment horizontal="center"/>
    </xf>
    <xf numFmtId="166" fontId="0" fillId="3" borderId="6" xfId="1" applyNumberFormat="1" applyFont="1" applyFill="1" applyBorder="1" applyAlignment="1">
      <alignment horizontal="center" vertical="center" wrapText="1"/>
    </xf>
    <xf numFmtId="166" fontId="3" fillId="4" borderId="29" xfId="1" applyNumberFormat="1" applyFont="1" applyFill="1" applyBorder="1" applyAlignment="1">
      <alignment horizontal="center"/>
    </xf>
    <xf numFmtId="166" fontId="3" fillId="4" borderId="27" xfId="1" applyNumberFormat="1" applyFont="1" applyFill="1" applyBorder="1" applyAlignment="1">
      <alignment horizontal="center"/>
    </xf>
    <xf numFmtId="166" fontId="0" fillId="0" borderId="5" xfId="1" applyNumberFormat="1" applyFont="1" applyFill="1" applyBorder="1" applyAlignment="1">
      <alignment horizontal="center"/>
    </xf>
    <xf numFmtId="166" fontId="0" fillId="0" borderId="4" xfId="1" applyNumberFormat="1" applyFont="1" applyFill="1" applyBorder="1" applyAlignment="1">
      <alignment horizontal="center"/>
    </xf>
    <xf numFmtId="166" fontId="0" fillId="0" borderId="45" xfId="1" applyNumberFormat="1" applyFont="1" applyFill="1" applyBorder="1" applyAlignment="1">
      <alignment horizontal="center"/>
    </xf>
    <xf numFmtId="166" fontId="3" fillId="4" borderId="8" xfId="1" applyNumberFormat="1" applyFont="1" applyFill="1" applyBorder="1" applyAlignment="1">
      <alignment horizontal="center"/>
    </xf>
    <xf numFmtId="166" fontId="0" fillId="3" borderId="5" xfId="1" applyNumberFormat="1" applyFont="1" applyFill="1" applyBorder="1" applyAlignment="1">
      <alignment horizontal="center" vertical="center" wrapText="1"/>
    </xf>
    <xf numFmtId="166" fontId="3" fillId="4" borderId="13" xfId="1" applyNumberFormat="1" applyFont="1" applyFill="1" applyBorder="1" applyAlignment="1">
      <alignment horizontal="center"/>
    </xf>
    <xf numFmtId="166" fontId="13" fillId="0" borderId="4" xfId="1" applyNumberFormat="1" applyFont="1" applyFill="1" applyBorder="1" applyAlignment="1">
      <alignment horizontal="center"/>
    </xf>
    <xf numFmtId="166" fontId="13" fillId="0" borderId="2" xfId="1" applyNumberFormat="1" applyFont="1" applyFill="1" applyBorder="1" applyAlignment="1">
      <alignment horizontal="center"/>
    </xf>
    <xf numFmtId="166" fontId="0" fillId="3" borderId="27" xfId="1" applyNumberFormat="1" applyFont="1" applyFill="1" applyBorder="1" applyAlignment="1">
      <alignment horizontal="center" vertical="center" wrapText="1"/>
    </xf>
    <xf numFmtId="166" fontId="3" fillId="4" borderId="2" xfId="1" applyNumberFormat="1" applyFont="1" applyFill="1" applyBorder="1" applyAlignment="1">
      <alignment horizontal="center"/>
    </xf>
    <xf numFmtId="166" fontId="3" fillId="6" borderId="8" xfId="1" applyNumberFormat="1" applyFont="1" applyFill="1" applyBorder="1" applyAlignment="1">
      <alignment horizontal="center"/>
    </xf>
    <xf numFmtId="164" fontId="3" fillId="4" borderId="21" xfId="4" applyNumberFormat="1" applyFont="1" applyFill="1" applyBorder="1" applyAlignment="1">
      <alignment horizontal="center"/>
    </xf>
    <xf numFmtId="164" fontId="3" fillId="4" borderId="8" xfId="4" applyNumberFormat="1" applyFont="1" applyFill="1" applyBorder="1" applyAlignment="1">
      <alignment horizontal="center"/>
    </xf>
    <xf numFmtId="164" fontId="0" fillId="3" borderId="22" xfId="4" applyNumberFormat="1" applyFont="1" applyFill="1" applyBorder="1" applyAlignment="1">
      <alignment horizontal="center" vertical="center" wrapText="1"/>
    </xf>
    <xf numFmtId="164" fontId="0" fillId="3" borderId="5" xfId="4" applyNumberFormat="1" applyFont="1" applyFill="1" applyBorder="1" applyAlignment="1">
      <alignment horizontal="center" vertical="center" wrapText="1"/>
    </xf>
    <xf numFmtId="164" fontId="3" fillId="4" borderId="26" xfId="4" applyNumberFormat="1" applyFont="1" applyFill="1" applyBorder="1" applyAlignment="1">
      <alignment horizontal="center"/>
    </xf>
    <xf numFmtId="164" fontId="3" fillId="4" borderId="13" xfId="4" applyNumberFormat="1" applyFont="1" applyFill="1" applyBorder="1" applyAlignment="1">
      <alignment horizontal="center"/>
    </xf>
    <xf numFmtId="164" fontId="3" fillId="4" borderId="7" xfId="4" applyNumberFormat="1" applyFont="1" applyFill="1" applyBorder="1" applyAlignment="1">
      <alignment horizontal="center"/>
    </xf>
    <xf numFmtId="164" fontId="0" fillId="3" borderId="28" xfId="4" applyNumberFormat="1" applyFont="1" applyFill="1" applyBorder="1" applyAlignment="1">
      <alignment horizontal="center" vertical="center" wrapText="1"/>
    </xf>
    <xf numFmtId="164" fontId="0" fillId="3" borderId="27" xfId="4" applyNumberFormat="1" applyFont="1" applyFill="1" applyBorder="1" applyAlignment="1">
      <alignment horizontal="center" vertical="center" wrapText="1"/>
    </xf>
    <xf numFmtId="164" fontId="0" fillId="0" borderId="46" xfId="4" applyNumberFormat="1" applyFont="1" applyBorder="1" applyAlignment="1">
      <alignment horizontal="center" vertical="center"/>
    </xf>
    <xf numFmtId="164" fontId="3" fillId="4" borderId="3" xfId="4" applyNumberFormat="1" applyFont="1" applyFill="1" applyBorder="1" applyAlignment="1">
      <alignment horizontal="center"/>
    </xf>
    <xf numFmtId="164" fontId="3" fillId="4" borderId="2" xfId="4" applyNumberFormat="1" applyFont="1" applyFill="1" applyBorder="1" applyAlignment="1">
      <alignment horizontal="center"/>
    </xf>
    <xf numFmtId="164" fontId="0" fillId="3" borderId="1" xfId="4" applyNumberFormat="1" applyFont="1" applyFill="1" applyBorder="1" applyAlignment="1">
      <alignment horizontal="center" vertical="center" wrapText="1"/>
    </xf>
    <xf numFmtId="164" fontId="3" fillId="6" borderId="7" xfId="4" applyNumberFormat="1" applyFont="1" applyFill="1" applyBorder="1" applyAlignment="1">
      <alignment horizontal="center"/>
    </xf>
    <xf numFmtId="164" fontId="3" fillId="6" borderId="8" xfId="4" applyNumberFormat="1" applyFont="1" applyFill="1" applyBorder="1" applyAlignment="1">
      <alignment horizontal="center"/>
    </xf>
    <xf numFmtId="0" fontId="3" fillId="4" borderId="28" xfId="0" applyFont="1" applyFill="1" applyBorder="1" applyAlignment="1">
      <alignment horizontal="center"/>
    </xf>
    <xf numFmtId="0" fontId="3" fillId="4" borderId="27" xfId="0" applyFont="1" applyFill="1" applyBorder="1" applyAlignment="1">
      <alignment horizontal="center"/>
    </xf>
    <xf numFmtId="164" fontId="0" fillId="0" borderId="1" xfId="4" applyNumberFormat="1" applyFont="1" applyFill="1" applyBorder="1" applyAlignment="1">
      <alignment horizontal="center" vertical="center"/>
    </xf>
    <xf numFmtId="164" fontId="0" fillId="0" borderId="5" xfId="4" applyNumberFormat="1" applyFont="1" applyFill="1" applyBorder="1" applyAlignment="1">
      <alignment horizontal="center" vertical="center"/>
    </xf>
    <xf numFmtId="166" fontId="0" fillId="0" borderId="6" xfId="1" applyNumberFormat="1" applyFont="1" applyFill="1" applyBorder="1" applyAlignment="1">
      <alignment horizontal="center" vertical="center"/>
    </xf>
    <xf numFmtId="164" fontId="0" fillId="0" borderId="47" xfId="4" applyNumberFormat="1" applyFont="1" applyFill="1" applyBorder="1" applyAlignment="1">
      <alignment horizontal="center" vertical="center"/>
    </xf>
    <xf numFmtId="164" fontId="0" fillId="0" borderId="4" xfId="4" applyNumberFormat="1" applyFont="1" applyFill="1" applyBorder="1" applyAlignment="1">
      <alignment horizontal="center" vertical="center"/>
    </xf>
    <xf numFmtId="166" fontId="0" fillId="0" borderId="32" xfId="1" applyNumberFormat="1" applyFont="1" applyFill="1" applyBorder="1" applyAlignment="1">
      <alignment horizontal="center" vertical="center"/>
    </xf>
    <xf numFmtId="165" fontId="0" fillId="0" borderId="5" xfId="0" applyNumberFormat="1" applyBorder="1" applyAlignment="1">
      <alignment horizontal="center" vertical="center"/>
    </xf>
    <xf numFmtId="165" fontId="0" fillId="0" borderId="4" xfId="0" applyNumberFormat="1" applyBorder="1" applyAlignment="1">
      <alignment horizontal="center" vertical="center"/>
    </xf>
    <xf numFmtId="165" fontId="0" fillId="0" borderId="9" xfId="0" applyNumberFormat="1" applyBorder="1" applyAlignment="1">
      <alignment horizontal="center" vertical="center"/>
    </xf>
    <xf numFmtId="165" fontId="0" fillId="0" borderId="48" xfId="0" applyNumberFormat="1" applyBorder="1" applyAlignment="1">
      <alignment horizontal="center" vertical="center"/>
    </xf>
    <xf numFmtId="165" fontId="0" fillId="0" borderId="5" xfId="2" applyNumberFormat="1" applyFont="1" applyFill="1" applyBorder="1" applyAlignment="1">
      <alignment horizontal="center" vertical="center"/>
    </xf>
    <xf numFmtId="164" fontId="0" fillId="0" borderId="9" xfId="4" applyNumberFormat="1" applyFont="1" applyFill="1" applyBorder="1" applyAlignment="1">
      <alignment horizontal="center" vertical="center"/>
    </xf>
    <xf numFmtId="164" fontId="0" fillId="0" borderId="48" xfId="4" applyNumberFormat="1" applyFont="1" applyFill="1" applyBorder="1" applyAlignment="1">
      <alignment horizontal="center" vertical="center"/>
    </xf>
    <xf numFmtId="0" fontId="0" fillId="0" borderId="49" xfId="0" applyBorder="1" applyAlignment="1">
      <alignment horizontal="left" vertical="center" wrapText="1"/>
    </xf>
    <xf numFmtId="166" fontId="0" fillId="0" borderId="13" xfId="1" applyNumberFormat="1" applyFont="1" applyFill="1" applyBorder="1" applyAlignment="1">
      <alignment horizontal="center"/>
    </xf>
    <xf numFmtId="0" fontId="0" fillId="0" borderId="46" xfId="0" applyBorder="1"/>
    <xf numFmtId="0" fontId="0" fillId="0" borderId="42" xfId="0" applyBorder="1"/>
    <xf numFmtId="0" fontId="3" fillId="4" borderId="15" xfId="0" applyFont="1" applyFill="1" applyBorder="1"/>
    <xf numFmtId="164" fontId="3" fillId="4" borderId="19" xfId="4" applyNumberFormat="1" applyFont="1" applyFill="1" applyBorder="1" applyAlignment="1">
      <alignment horizontal="center"/>
    </xf>
    <xf numFmtId="164" fontId="3" fillId="4" borderId="45" xfId="4" applyNumberFormat="1" applyFont="1" applyFill="1" applyBorder="1" applyAlignment="1">
      <alignment horizontal="center"/>
    </xf>
    <xf numFmtId="166" fontId="3" fillId="4" borderId="50" xfId="1" applyNumberFormat="1" applyFont="1" applyFill="1" applyBorder="1" applyAlignment="1">
      <alignment horizontal="center"/>
    </xf>
    <xf numFmtId="164" fontId="3" fillId="4" borderId="51" xfId="4" applyNumberFormat="1" applyFont="1" applyFill="1" applyBorder="1" applyAlignment="1">
      <alignment horizontal="center"/>
    </xf>
    <xf numFmtId="0" fontId="3" fillId="8" borderId="24" xfId="0" applyFont="1" applyFill="1" applyBorder="1"/>
    <xf numFmtId="164" fontId="0" fillId="0" borderId="5" xfId="4" applyNumberFormat="1" applyFont="1" applyFill="1" applyBorder="1" applyAlignment="1">
      <alignment horizontal="center"/>
    </xf>
    <xf numFmtId="164" fontId="0" fillId="0" borderId="4" xfId="4" applyNumberFormat="1" applyFont="1" applyFill="1" applyBorder="1" applyAlignment="1">
      <alignment horizontal="center"/>
    </xf>
    <xf numFmtId="164" fontId="3" fillId="4" borderId="12" xfId="4" applyNumberFormat="1" applyFont="1" applyFill="1" applyBorder="1" applyAlignment="1">
      <alignment horizontal="center"/>
    </xf>
    <xf numFmtId="164" fontId="0" fillId="3" borderId="52" xfId="4" applyNumberFormat="1" applyFont="1" applyFill="1" applyBorder="1" applyAlignment="1">
      <alignment horizontal="center" vertical="center" wrapText="1"/>
    </xf>
    <xf numFmtId="164" fontId="3" fillId="4" borderId="36" xfId="4" applyNumberFormat="1" applyFont="1" applyFill="1" applyBorder="1" applyAlignment="1">
      <alignment horizontal="center"/>
    </xf>
    <xf numFmtId="164" fontId="13" fillId="0" borderId="4" xfId="4" applyNumberFormat="1" applyFont="1" applyFill="1" applyBorder="1" applyAlignment="1">
      <alignment horizontal="center"/>
    </xf>
    <xf numFmtId="164" fontId="13" fillId="0" borderId="2" xfId="4" applyNumberFormat="1" applyFont="1" applyFill="1" applyBorder="1" applyAlignment="1">
      <alignment horizontal="center"/>
    </xf>
    <xf numFmtId="164" fontId="0" fillId="0" borderId="45" xfId="4" applyNumberFormat="1" applyFont="1" applyFill="1" applyBorder="1" applyAlignment="1">
      <alignment horizontal="center"/>
    </xf>
    <xf numFmtId="164" fontId="3" fillId="4" borderId="34" xfId="4" applyNumberFormat="1" applyFont="1" applyFill="1" applyBorder="1" applyAlignment="1">
      <alignment horizontal="center"/>
    </xf>
    <xf numFmtId="164" fontId="0" fillId="0" borderId="13" xfId="4" applyNumberFormat="1" applyFont="1" applyFill="1" applyBorder="1" applyAlignment="1">
      <alignment horizontal="center"/>
    </xf>
    <xf numFmtId="165" fontId="3" fillId="4" borderId="7" xfId="2" applyNumberFormat="1" applyFont="1" applyFill="1" applyBorder="1" applyAlignment="1">
      <alignment horizontal="center"/>
    </xf>
    <xf numFmtId="165" fontId="3" fillId="4" borderId="8" xfId="2" applyNumberFormat="1" applyFont="1" applyFill="1" applyBorder="1" applyAlignment="1">
      <alignment horizontal="center"/>
    </xf>
    <xf numFmtId="164" fontId="0" fillId="0" borderId="31" xfId="4" applyNumberFormat="1" applyFont="1" applyFill="1" applyBorder="1" applyAlignment="1">
      <alignment horizontal="center"/>
    </xf>
    <xf numFmtId="0" fontId="3" fillId="8" borderId="41" xfId="0" applyFont="1" applyFill="1" applyBorder="1"/>
    <xf numFmtId="164" fontId="3" fillId="9" borderId="3" xfId="4" applyNumberFormat="1" applyFont="1" applyFill="1" applyBorder="1" applyAlignment="1">
      <alignment horizontal="center" vertical="center"/>
    </xf>
    <xf numFmtId="164" fontId="3" fillId="9" borderId="2" xfId="4" applyNumberFormat="1" applyFont="1" applyFill="1" applyBorder="1" applyAlignment="1">
      <alignment horizontal="center" vertical="center"/>
    </xf>
    <xf numFmtId="166" fontId="3" fillId="9" borderId="44" xfId="1" applyNumberFormat="1" applyFont="1" applyFill="1" applyBorder="1" applyAlignment="1">
      <alignment horizontal="center" vertical="center"/>
    </xf>
    <xf numFmtId="165" fontId="3" fillId="9" borderId="0" xfId="2" applyNumberFormat="1" applyFont="1" applyFill="1" applyBorder="1" applyAlignment="1">
      <alignment horizontal="center" vertical="center"/>
    </xf>
    <xf numFmtId="166" fontId="3" fillId="9" borderId="0" xfId="1" applyNumberFormat="1" applyFont="1" applyFill="1" applyBorder="1" applyAlignment="1">
      <alignment horizontal="center" vertical="center"/>
    </xf>
    <xf numFmtId="164" fontId="3" fillId="9" borderId="2" xfId="4" applyNumberFormat="1" applyFont="1" applyFill="1" applyBorder="1" applyAlignment="1">
      <alignment horizontal="center"/>
    </xf>
    <xf numFmtId="0" fontId="3" fillId="8" borderId="25" xfId="0" applyFont="1" applyFill="1" applyBorder="1"/>
    <xf numFmtId="164" fontId="8" fillId="9" borderId="2" xfId="4" applyNumberFormat="1" applyFont="1" applyFill="1" applyBorder="1" applyAlignment="1">
      <alignment horizontal="center"/>
    </xf>
    <xf numFmtId="164" fontId="13" fillId="0" borderId="42" xfId="4" applyNumberFormat="1" applyFont="1" applyFill="1" applyBorder="1" applyAlignment="1">
      <alignment horizontal="center"/>
    </xf>
    <xf numFmtId="166" fontId="13" fillId="0" borderId="42" xfId="1" applyNumberFormat="1" applyFont="1" applyFill="1" applyBorder="1" applyAlignment="1">
      <alignment horizontal="center"/>
    </xf>
    <xf numFmtId="164" fontId="13" fillId="0" borderId="45" xfId="4" applyNumberFormat="1" applyFont="1" applyFill="1" applyBorder="1" applyAlignment="1">
      <alignment horizontal="center"/>
    </xf>
    <xf numFmtId="166" fontId="13" fillId="0" borderId="45" xfId="1" applyNumberFormat="1" applyFont="1" applyFill="1" applyBorder="1" applyAlignment="1">
      <alignment horizontal="center"/>
    </xf>
    <xf numFmtId="1" fontId="0" fillId="0" borderId="0" xfId="0" applyNumberFormat="1"/>
    <xf numFmtId="164" fontId="10" fillId="0" borderId="4" xfId="4" applyNumberFormat="1" applyFont="1" applyFill="1" applyBorder="1" applyAlignment="1">
      <alignment horizontal="center"/>
    </xf>
    <xf numFmtId="164" fontId="0" fillId="0" borderId="38" xfId="4" applyNumberFormat="1" applyFont="1" applyFill="1" applyBorder="1" applyAlignment="1">
      <alignment horizontal="center" vertical="center"/>
    </xf>
    <xf numFmtId="0" fontId="10" fillId="0" borderId="53" xfId="0" applyFont="1" applyBorder="1" applyAlignment="1">
      <alignment horizontal="left" vertical="center" wrapText="1"/>
    </xf>
    <xf numFmtId="0" fontId="10" fillId="0" borderId="15" xfId="0" applyFont="1" applyBorder="1" applyAlignment="1">
      <alignment horizontal="left" vertical="center" wrapText="1"/>
    </xf>
    <xf numFmtId="164" fontId="0" fillId="0" borderId="45" xfId="4" applyNumberFormat="1" applyFont="1" applyFill="1" applyBorder="1" applyAlignment="1">
      <alignment horizontal="center" vertical="center"/>
    </xf>
    <xf numFmtId="164" fontId="0" fillId="0" borderId="54" xfId="4" applyNumberFormat="1" applyFont="1" applyFill="1" applyBorder="1" applyAlignment="1">
      <alignment horizontal="center" vertical="center"/>
    </xf>
    <xf numFmtId="0" fontId="0" fillId="0" borderId="47" xfId="0" applyBorder="1" applyAlignment="1">
      <alignment horizontal="center" vertical="center"/>
    </xf>
    <xf numFmtId="164" fontId="3" fillId="4" borderId="14" xfId="4" applyNumberFormat="1" applyFont="1" applyFill="1" applyBorder="1" applyAlignment="1">
      <alignment horizont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3" fillId="4" borderId="3" xfId="0" applyFont="1" applyFill="1" applyBorder="1" applyAlignment="1">
      <alignment horizontal="center"/>
    </xf>
    <xf numFmtId="0" fontId="3" fillId="4" borderId="44" xfId="0" applyFont="1" applyFill="1" applyBorder="1" applyAlignment="1">
      <alignment horizontal="center"/>
    </xf>
    <xf numFmtId="0" fontId="3" fillId="4" borderId="7" xfId="0" applyFont="1" applyFill="1" applyBorder="1" applyAlignment="1">
      <alignment horizontal="center"/>
    </xf>
    <xf numFmtId="0" fontId="3" fillId="4" borderId="14" xfId="0" applyFont="1" applyFill="1" applyBorder="1" applyAlignment="1">
      <alignment horizontal="center"/>
    </xf>
    <xf numFmtId="166" fontId="3" fillId="6" borderId="34" xfId="1" applyNumberFormat="1" applyFont="1" applyFill="1" applyBorder="1" applyAlignment="1">
      <alignment horizontal="center"/>
    </xf>
    <xf numFmtId="165" fontId="3" fillId="4" borderId="45" xfId="4" applyNumberFormat="1" applyFont="1" applyFill="1" applyBorder="1" applyAlignment="1">
      <alignment horizontal="center"/>
    </xf>
    <xf numFmtId="0" fontId="0" fillId="0" borderId="41" xfId="0" applyBorder="1" applyAlignment="1">
      <alignment horizontal="left" vertical="center" wrapText="1"/>
    </xf>
    <xf numFmtId="0" fontId="15" fillId="0" borderId="0" xfId="7" applyFill="1"/>
    <xf numFmtId="0" fontId="3" fillId="4" borderId="35" xfId="4" applyNumberFormat="1" applyFont="1" applyFill="1" applyBorder="1" applyAlignment="1">
      <alignment horizontal="center"/>
    </xf>
    <xf numFmtId="165" fontId="3" fillId="4" borderId="55" xfId="0" applyNumberFormat="1" applyFont="1" applyFill="1" applyBorder="1" applyAlignment="1">
      <alignment horizontal="center"/>
    </xf>
    <xf numFmtId="167" fontId="0" fillId="0" borderId="5" xfId="4" applyNumberFormat="1" applyFont="1" applyFill="1" applyBorder="1" applyAlignment="1">
      <alignment horizontal="center"/>
    </xf>
    <xf numFmtId="167" fontId="0" fillId="0" borderId="4" xfId="4" applyNumberFormat="1" applyFont="1" applyFill="1" applyBorder="1" applyAlignment="1">
      <alignment horizontal="center"/>
    </xf>
    <xf numFmtId="167" fontId="3" fillId="9" borderId="2" xfId="4" applyNumberFormat="1" applyFont="1" applyFill="1" applyBorder="1" applyAlignment="1">
      <alignment horizontal="center"/>
    </xf>
    <xf numFmtId="167" fontId="0" fillId="0" borderId="13" xfId="4" applyNumberFormat="1" applyFont="1" applyFill="1" applyBorder="1" applyAlignment="1">
      <alignment horizontal="center"/>
    </xf>
    <xf numFmtId="167" fontId="3" fillId="4" borderId="8" xfId="4" applyNumberFormat="1" applyFont="1" applyFill="1" applyBorder="1" applyAlignment="1">
      <alignment horizontal="center"/>
    </xf>
    <xf numFmtId="167" fontId="0" fillId="3" borderId="5" xfId="4" applyNumberFormat="1" applyFont="1" applyFill="1" applyBorder="1" applyAlignment="1">
      <alignment horizontal="center" vertical="center" wrapText="1"/>
    </xf>
    <xf numFmtId="167" fontId="3" fillId="4" borderId="13" xfId="4" applyNumberFormat="1" applyFont="1" applyFill="1" applyBorder="1" applyAlignment="1">
      <alignment horizontal="center"/>
    </xf>
    <xf numFmtId="167" fontId="13" fillId="0" borderId="45" xfId="4" applyNumberFormat="1" applyFont="1" applyFill="1" applyBorder="1" applyAlignment="1">
      <alignment horizontal="center"/>
    </xf>
    <xf numFmtId="167" fontId="13" fillId="0" borderId="4" xfId="4" applyNumberFormat="1" applyFont="1" applyFill="1" applyBorder="1" applyAlignment="1">
      <alignment horizontal="center"/>
    </xf>
    <xf numFmtId="167" fontId="13" fillId="0" borderId="2" xfId="4" applyNumberFormat="1" applyFont="1" applyFill="1" applyBorder="1" applyAlignment="1">
      <alignment horizontal="center"/>
    </xf>
    <xf numFmtId="167" fontId="0" fillId="3" borderId="27" xfId="4" applyNumberFormat="1" applyFont="1" applyFill="1" applyBorder="1" applyAlignment="1">
      <alignment horizontal="center" vertical="center" wrapText="1"/>
    </xf>
    <xf numFmtId="167" fontId="3" fillId="4" borderId="2" xfId="4" applyNumberFormat="1" applyFont="1" applyFill="1" applyBorder="1" applyAlignment="1">
      <alignment horizontal="center"/>
    </xf>
    <xf numFmtId="165" fontId="0" fillId="0" borderId="46" xfId="4" applyNumberFormat="1" applyFont="1" applyFill="1" applyBorder="1" applyAlignment="1">
      <alignment horizontal="center" vertical="center"/>
    </xf>
    <xf numFmtId="165" fontId="0" fillId="0" borderId="42" xfId="2" applyNumberFormat="1" applyFont="1" applyFill="1" applyBorder="1" applyAlignment="1">
      <alignment horizontal="center" vertical="center"/>
    </xf>
    <xf numFmtId="165" fontId="3" fillId="9" borderId="13" xfId="2" applyNumberFormat="1" applyFont="1" applyFill="1" applyBorder="1" applyAlignment="1">
      <alignment horizontal="center" vertical="center"/>
    </xf>
    <xf numFmtId="165" fontId="3" fillId="4" borderId="21" xfId="0" applyNumberFormat="1" applyFont="1" applyFill="1" applyBorder="1" applyAlignment="1">
      <alignment horizontal="center"/>
    </xf>
    <xf numFmtId="165" fontId="0" fillId="3" borderId="30" xfId="0" applyNumberFormat="1" applyFill="1" applyBorder="1" applyAlignment="1">
      <alignment horizontal="center" vertical="center" wrapText="1"/>
    </xf>
    <xf numFmtId="165" fontId="0" fillId="3" borderId="45" xfId="0" applyNumberFormat="1" applyFill="1" applyBorder="1" applyAlignment="1">
      <alignment horizontal="center" vertical="center" wrapText="1"/>
    </xf>
    <xf numFmtId="1" fontId="0" fillId="0" borderId="32" xfId="0" applyNumberFormat="1" applyBorder="1" applyAlignment="1">
      <alignment horizontal="center" vertical="center"/>
    </xf>
    <xf numFmtId="165" fontId="0" fillId="0" borderId="27" xfId="2" applyNumberFormat="1" applyFont="1" applyFill="1" applyBorder="1" applyAlignment="1">
      <alignment horizontal="center" vertical="center"/>
    </xf>
    <xf numFmtId="165" fontId="0" fillId="0" borderId="4" xfId="2" applyNumberFormat="1" applyFont="1" applyFill="1" applyBorder="1" applyAlignment="1">
      <alignment horizontal="center" vertical="center"/>
    </xf>
    <xf numFmtId="164" fontId="0" fillId="0" borderId="42" xfId="4" applyNumberFormat="1" applyFont="1" applyFill="1" applyBorder="1" applyAlignment="1">
      <alignment horizontal="center" vertical="center"/>
    </xf>
    <xf numFmtId="166" fontId="0" fillId="0" borderId="11" xfId="1" applyNumberFormat="1" applyFont="1" applyFill="1" applyBorder="1" applyAlignment="1">
      <alignment horizontal="center" vertical="center"/>
    </xf>
    <xf numFmtId="166" fontId="0" fillId="0" borderId="56" xfId="1" applyNumberFormat="1" applyFont="1" applyFill="1" applyBorder="1" applyAlignment="1">
      <alignment horizontal="center" vertical="center"/>
    </xf>
    <xf numFmtId="166" fontId="0" fillId="0" borderId="4" xfId="1" applyNumberFormat="1" applyFont="1" applyFill="1" applyBorder="1" applyAlignment="1">
      <alignment horizontal="center" vertical="center"/>
    </xf>
    <xf numFmtId="165" fontId="0" fillId="0" borderId="11" xfId="2" applyNumberFormat="1" applyFont="1" applyFill="1" applyBorder="1" applyAlignment="1">
      <alignment horizontal="center" vertical="center"/>
    </xf>
    <xf numFmtId="164" fontId="0" fillId="0" borderId="30" xfId="4" applyNumberFormat="1" applyFont="1" applyFill="1" applyBorder="1" applyAlignment="1">
      <alignment horizontal="center" vertical="center"/>
    </xf>
    <xf numFmtId="165" fontId="0" fillId="0" borderId="47" xfId="2" applyNumberFormat="1" applyFont="1" applyBorder="1" applyAlignment="1">
      <alignment horizontal="center" vertical="center"/>
    </xf>
    <xf numFmtId="165" fontId="0" fillId="0" borderId="32" xfId="2" applyNumberFormat="1" applyFont="1" applyBorder="1" applyAlignment="1">
      <alignment horizontal="center" vertical="center"/>
    </xf>
    <xf numFmtId="165" fontId="3" fillId="4" borderId="14" xfId="2" applyNumberFormat="1" applyFont="1" applyFill="1" applyBorder="1" applyAlignment="1">
      <alignment horizontal="center"/>
    </xf>
    <xf numFmtId="165" fontId="0" fillId="3" borderId="28" xfId="2" applyNumberFormat="1" applyFont="1" applyFill="1" applyBorder="1" applyAlignment="1">
      <alignment vertical="center" wrapText="1"/>
    </xf>
    <xf numFmtId="165" fontId="0" fillId="3" borderId="29" xfId="2" applyNumberFormat="1" applyFont="1" applyFill="1" applyBorder="1" applyAlignment="1">
      <alignment vertical="center" wrapText="1"/>
    </xf>
    <xf numFmtId="165" fontId="0" fillId="0" borderId="1" xfId="2" applyNumberFormat="1" applyFont="1" applyBorder="1" applyAlignment="1">
      <alignment horizontal="center" vertical="center"/>
    </xf>
    <xf numFmtId="165" fontId="0" fillId="0" borderId="6" xfId="2" applyNumberFormat="1" applyFont="1" applyBorder="1" applyAlignment="1">
      <alignment horizontal="center" vertical="center"/>
    </xf>
    <xf numFmtId="165" fontId="0" fillId="0" borderId="30" xfId="2" applyNumberFormat="1" applyFont="1" applyBorder="1" applyAlignment="1">
      <alignment horizontal="center"/>
    </xf>
    <xf numFmtId="165" fontId="0" fillId="0" borderId="31" xfId="2" applyNumberFormat="1" applyFont="1" applyBorder="1" applyAlignment="1">
      <alignment horizontal="center"/>
    </xf>
    <xf numFmtId="165" fontId="3" fillId="4" borderId="3" xfId="2" applyNumberFormat="1" applyFont="1" applyFill="1" applyBorder="1" applyAlignment="1">
      <alignment horizontal="center"/>
    </xf>
    <xf numFmtId="165" fontId="3" fillId="4" borderId="44" xfId="2" applyNumberFormat="1" applyFont="1" applyFill="1" applyBorder="1" applyAlignment="1">
      <alignment horizontal="center"/>
    </xf>
    <xf numFmtId="165" fontId="16" fillId="0" borderId="1" xfId="2" applyNumberFormat="1" applyFont="1" applyFill="1" applyBorder="1" applyAlignment="1">
      <alignment horizontal="center" vertical="center"/>
    </xf>
    <xf numFmtId="165" fontId="16" fillId="0" borderId="6" xfId="2" applyNumberFormat="1" applyFont="1" applyFill="1" applyBorder="1" applyAlignment="1">
      <alignment horizontal="center" vertical="center"/>
    </xf>
    <xf numFmtId="166" fontId="3" fillId="4" borderId="57" xfId="1" applyNumberFormat="1" applyFont="1" applyFill="1" applyBorder="1" applyAlignment="1">
      <alignment horizontal="center"/>
    </xf>
    <xf numFmtId="164" fontId="0" fillId="3" borderId="46" xfId="4" applyNumberFormat="1" applyFont="1" applyFill="1" applyBorder="1" applyAlignment="1">
      <alignment horizontal="center" vertical="center" wrapText="1"/>
    </xf>
    <xf numFmtId="164" fontId="0" fillId="3" borderId="42" xfId="4" applyNumberFormat="1" applyFont="1" applyFill="1" applyBorder="1" applyAlignment="1">
      <alignment horizontal="center" vertical="center" wrapText="1"/>
    </xf>
    <xf numFmtId="166" fontId="0" fillId="3" borderId="42" xfId="1" applyNumberFormat="1" applyFont="1" applyFill="1" applyBorder="1" applyAlignment="1">
      <alignment horizontal="center" vertical="center" wrapText="1"/>
    </xf>
    <xf numFmtId="167" fontId="0" fillId="3" borderId="42" xfId="4" applyNumberFormat="1" applyFont="1" applyFill="1" applyBorder="1" applyAlignment="1">
      <alignment horizontal="center" vertical="center" wrapText="1"/>
    </xf>
    <xf numFmtId="164" fontId="0" fillId="0" borderId="1" xfId="4" applyNumberFormat="1" applyFont="1" applyBorder="1" applyAlignment="1">
      <alignment horizontal="center"/>
    </xf>
    <xf numFmtId="164" fontId="0" fillId="0" borderId="5" xfId="4" applyNumberFormat="1" applyFont="1" applyBorder="1" applyAlignment="1">
      <alignment horizontal="center"/>
    </xf>
    <xf numFmtId="165" fontId="3" fillId="10" borderId="45" xfId="4" applyNumberFormat="1" applyFont="1" applyFill="1" applyBorder="1" applyAlignment="1">
      <alignment horizontal="center"/>
    </xf>
    <xf numFmtId="44" fontId="2" fillId="0" borderId="0" xfId="0" applyNumberFormat="1" applyFont="1"/>
    <xf numFmtId="168" fontId="2" fillId="0" borderId="0" xfId="1" applyNumberFormat="1" applyFont="1"/>
    <xf numFmtId="0" fontId="6" fillId="5" borderId="54" xfId="0" applyFont="1" applyFill="1" applyBorder="1" applyAlignment="1">
      <alignment horizontal="center" vertical="center" wrapText="1"/>
    </xf>
    <xf numFmtId="164" fontId="13" fillId="0" borderId="1" xfId="4" applyNumberFormat="1" applyFont="1" applyFill="1" applyBorder="1" applyAlignment="1">
      <alignment horizontal="center"/>
    </xf>
    <xf numFmtId="164" fontId="13" fillId="0" borderId="5" xfId="4" applyNumberFormat="1" applyFont="1" applyFill="1" applyBorder="1" applyAlignment="1">
      <alignment horizontal="center"/>
    </xf>
    <xf numFmtId="166" fontId="13" fillId="0" borderId="23" xfId="1" applyNumberFormat="1" applyFont="1" applyFill="1" applyBorder="1" applyAlignment="1">
      <alignment horizontal="center"/>
    </xf>
    <xf numFmtId="165" fontId="13" fillId="0" borderId="11" xfId="0" applyNumberFormat="1" applyFont="1" applyBorder="1" applyAlignment="1">
      <alignment horizontal="center"/>
    </xf>
    <xf numFmtId="165" fontId="13" fillId="0" borderId="27" xfId="0" applyNumberFormat="1" applyFont="1" applyBorder="1" applyAlignment="1">
      <alignment horizontal="center"/>
    </xf>
    <xf numFmtId="165" fontId="13" fillId="0" borderId="40" xfId="0" applyNumberFormat="1" applyFont="1" applyBorder="1" applyAlignment="1">
      <alignment horizontal="center"/>
    </xf>
    <xf numFmtId="166" fontId="13" fillId="0" borderId="11" xfId="1" applyNumberFormat="1" applyFont="1" applyFill="1" applyBorder="1" applyAlignment="1">
      <alignment horizontal="center"/>
    </xf>
    <xf numFmtId="164" fontId="13" fillId="0" borderId="9" xfId="4" applyNumberFormat="1" applyFont="1" applyFill="1" applyBorder="1" applyAlignment="1">
      <alignment horizontal="center"/>
    </xf>
    <xf numFmtId="166" fontId="13" fillId="0" borderId="9" xfId="1" applyNumberFormat="1" applyFont="1" applyFill="1" applyBorder="1" applyAlignment="1">
      <alignment horizontal="center"/>
    </xf>
    <xf numFmtId="164" fontId="17" fillId="0" borderId="9" xfId="4" applyNumberFormat="1" applyFont="1" applyFill="1" applyBorder="1" applyAlignment="1">
      <alignment horizontal="center"/>
    </xf>
    <xf numFmtId="167" fontId="13" fillId="0" borderId="9" xfId="4" applyNumberFormat="1" applyFont="1" applyFill="1" applyBorder="1" applyAlignment="1">
      <alignment horizontal="center"/>
    </xf>
    <xf numFmtId="164" fontId="13" fillId="0" borderId="46" xfId="4" applyNumberFormat="1" applyFont="1" applyFill="1" applyBorder="1" applyAlignment="1">
      <alignment horizontal="center"/>
    </xf>
    <xf numFmtId="166" fontId="13" fillId="0" borderId="59" xfId="1" applyNumberFormat="1" applyFont="1" applyFill="1" applyBorder="1" applyAlignment="1">
      <alignment horizontal="center"/>
    </xf>
    <xf numFmtId="165" fontId="13" fillId="0" borderId="56" xfId="0" applyNumberFormat="1" applyFont="1" applyBorder="1" applyAlignment="1">
      <alignment horizontal="center"/>
    </xf>
    <xf numFmtId="165" fontId="13" fillId="0" borderId="4" xfId="0" applyNumberFormat="1" applyFont="1" applyBorder="1" applyAlignment="1">
      <alignment horizontal="center"/>
    </xf>
    <xf numFmtId="165" fontId="13" fillId="0" borderId="48" xfId="0" applyNumberFormat="1" applyFont="1" applyBorder="1" applyAlignment="1">
      <alignment horizontal="center"/>
    </xf>
    <xf numFmtId="166" fontId="13" fillId="0" borderId="56" xfId="1" applyNumberFormat="1" applyFont="1" applyFill="1" applyBorder="1" applyAlignment="1">
      <alignment horizontal="center"/>
    </xf>
    <xf numFmtId="164" fontId="13" fillId="0" borderId="60" xfId="4" applyNumberFormat="1" applyFont="1" applyFill="1" applyBorder="1" applyAlignment="1">
      <alignment horizontal="center"/>
    </xf>
    <xf numFmtId="166" fontId="13" fillId="0" borderId="60" xfId="1" applyNumberFormat="1" applyFont="1" applyFill="1" applyBorder="1" applyAlignment="1">
      <alignment horizontal="center"/>
    </xf>
    <xf numFmtId="164" fontId="17" fillId="0" borderId="60" xfId="4" applyNumberFormat="1" applyFont="1" applyFill="1" applyBorder="1" applyAlignment="1">
      <alignment horizontal="center"/>
    </xf>
    <xf numFmtId="167" fontId="17" fillId="0" borderId="60" xfId="4" applyNumberFormat="1" applyFont="1" applyFill="1" applyBorder="1" applyAlignment="1">
      <alignment horizontal="center"/>
    </xf>
    <xf numFmtId="165" fontId="13" fillId="0" borderId="61" xfId="0" applyNumberFormat="1" applyFont="1" applyBorder="1" applyAlignment="1">
      <alignment horizontal="center"/>
    </xf>
    <xf numFmtId="165" fontId="13" fillId="0" borderId="42" xfId="0" applyNumberFormat="1" applyFont="1" applyBorder="1" applyAlignment="1">
      <alignment horizontal="center"/>
    </xf>
    <xf numFmtId="165" fontId="13" fillId="0" borderId="60" xfId="0" applyNumberFormat="1" applyFont="1" applyBorder="1" applyAlignment="1">
      <alignment horizontal="center"/>
    </xf>
    <xf numFmtId="166" fontId="13" fillId="0" borderId="61" xfId="1" applyNumberFormat="1" applyFont="1" applyFill="1" applyBorder="1" applyAlignment="1">
      <alignment horizontal="center"/>
    </xf>
    <xf numFmtId="164" fontId="13" fillId="0" borderId="7" xfId="4" applyNumberFormat="1" applyFont="1" applyFill="1" applyBorder="1" applyAlignment="1">
      <alignment horizontal="center"/>
    </xf>
    <xf numFmtId="164" fontId="13" fillId="0" borderId="8" xfId="4" applyNumberFormat="1" applyFont="1" applyFill="1" applyBorder="1" applyAlignment="1">
      <alignment horizontal="center"/>
    </xf>
    <xf numFmtId="166" fontId="13" fillId="0" borderId="62" xfId="1" applyNumberFormat="1" applyFont="1" applyFill="1" applyBorder="1" applyAlignment="1">
      <alignment horizontal="center"/>
    </xf>
    <xf numFmtId="165" fontId="13" fillId="0" borderId="0" xfId="0" applyNumberFormat="1" applyFont="1" applyAlignment="1">
      <alignment horizontal="center"/>
    </xf>
    <xf numFmtId="165" fontId="13" fillId="0" borderId="63" xfId="0" applyNumberFormat="1" applyFont="1" applyBorder="1" applyAlignment="1">
      <alignment horizontal="center"/>
    </xf>
    <xf numFmtId="165" fontId="13" fillId="0" borderId="64" xfId="0" applyNumberFormat="1" applyFont="1" applyBorder="1" applyAlignment="1">
      <alignment horizontal="center"/>
    </xf>
    <xf numFmtId="166" fontId="13" fillId="0" borderId="0" xfId="1" applyNumberFormat="1" applyFont="1" applyFill="1" applyAlignment="1">
      <alignment horizontal="center"/>
    </xf>
    <xf numFmtId="164" fontId="13" fillId="0" borderId="65" xfId="4" applyNumberFormat="1" applyFont="1" applyFill="1" applyBorder="1" applyAlignment="1">
      <alignment horizontal="center"/>
    </xf>
    <xf numFmtId="164" fontId="13" fillId="0" borderId="64" xfId="4" applyNumberFormat="1" applyFont="1" applyFill="1" applyBorder="1" applyAlignment="1">
      <alignment horizontal="center"/>
    </xf>
    <xf numFmtId="164" fontId="13" fillId="0" borderId="63" xfId="4" applyNumberFormat="1" applyFont="1" applyFill="1" applyBorder="1" applyAlignment="1">
      <alignment horizontal="center"/>
    </xf>
    <xf numFmtId="166" fontId="13" fillId="0" borderId="64" xfId="1" applyNumberFormat="1" applyFont="1" applyFill="1" applyBorder="1" applyAlignment="1">
      <alignment horizontal="center"/>
    </xf>
    <xf numFmtId="164" fontId="17" fillId="0" borderId="64" xfId="4" applyNumberFormat="1" applyFont="1" applyFill="1" applyBorder="1" applyAlignment="1">
      <alignment horizontal="center"/>
    </xf>
    <xf numFmtId="167" fontId="13" fillId="0" borderId="64" xfId="4" applyNumberFormat="1" applyFont="1" applyFill="1" applyBorder="1" applyAlignment="1">
      <alignment horizontal="center"/>
    </xf>
    <xf numFmtId="164" fontId="3" fillId="9" borderId="7" xfId="4" applyNumberFormat="1" applyFont="1" applyFill="1" applyBorder="1" applyAlignment="1">
      <alignment horizontal="center" vertical="center"/>
    </xf>
    <xf numFmtId="164" fontId="3" fillId="9" borderId="8" xfId="4" applyNumberFormat="1" applyFont="1" applyFill="1" applyBorder="1" applyAlignment="1">
      <alignment horizontal="center" vertical="center"/>
    </xf>
    <xf numFmtId="166" fontId="3" fillId="9" borderId="34" xfId="1" applyNumberFormat="1" applyFont="1" applyFill="1" applyBorder="1" applyAlignment="1">
      <alignment horizontal="center" vertical="center"/>
    </xf>
    <xf numFmtId="165" fontId="3" fillId="9" borderId="30" xfId="4" applyNumberFormat="1" applyFont="1" applyFill="1" applyBorder="1" applyAlignment="1">
      <alignment horizontal="center" vertical="center"/>
    </xf>
    <xf numFmtId="165" fontId="3" fillId="9" borderId="45" xfId="2" applyNumberFormat="1" applyFont="1" applyFill="1" applyBorder="1" applyAlignment="1">
      <alignment horizontal="center" vertical="center"/>
    </xf>
    <xf numFmtId="166" fontId="3" fillId="9" borderId="66" xfId="1" applyNumberFormat="1" applyFont="1" applyFill="1" applyBorder="1" applyAlignment="1">
      <alignment horizontal="center" vertical="center"/>
    </xf>
    <xf numFmtId="164" fontId="3" fillId="9" borderId="30" xfId="4" applyNumberFormat="1" applyFont="1" applyFill="1" applyBorder="1" applyAlignment="1">
      <alignment horizontal="center" vertical="center"/>
    </xf>
    <xf numFmtId="164" fontId="3" fillId="9" borderId="45" xfId="4" applyNumberFormat="1" applyFont="1" applyFill="1" applyBorder="1" applyAlignment="1">
      <alignment horizontal="center" vertical="center"/>
    </xf>
    <xf numFmtId="164" fontId="3" fillId="9" borderId="45" xfId="4" applyNumberFormat="1" applyFont="1" applyFill="1" applyBorder="1" applyAlignment="1">
      <alignment horizontal="center"/>
    </xf>
    <xf numFmtId="166" fontId="3" fillId="9" borderId="45" xfId="1" applyNumberFormat="1" applyFont="1" applyFill="1" applyBorder="1" applyAlignment="1">
      <alignment horizontal="center"/>
    </xf>
    <xf numFmtId="167" fontId="3" fillId="9" borderId="45" xfId="4" applyNumberFormat="1" applyFont="1" applyFill="1" applyBorder="1" applyAlignment="1">
      <alignment horizontal="center"/>
    </xf>
    <xf numFmtId="164" fontId="0" fillId="0" borderId="20" xfId="4" applyNumberFormat="1" applyFont="1" applyFill="1" applyBorder="1" applyAlignment="1">
      <alignment horizontal="center" vertical="center"/>
    </xf>
    <xf numFmtId="164" fontId="0" fillId="0" borderId="27" xfId="4" applyNumberFormat="1" applyFont="1" applyFill="1" applyBorder="1" applyAlignment="1">
      <alignment horizontal="center" vertical="center"/>
    </xf>
    <xf numFmtId="164" fontId="17" fillId="0" borderId="47" xfId="4" applyNumberFormat="1" applyFont="1" applyFill="1" applyBorder="1" applyAlignment="1">
      <alignment horizontal="center"/>
    </xf>
    <xf numFmtId="164" fontId="17" fillId="0" borderId="48" xfId="4" applyNumberFormat="1" applyFont="1" applyFill="1" applyBorder="1" applyAlignment="1">
      <alignment horizontal="center"/>
    </xf>
    <xf numFmtId="166" fontId="10" fillId="0" borderId="32" xfId="1" applyNumberFormat="1" applyFont="1" applyFill="1" applyBorder="1" applyAlignment="1">
      <alignment horizontal="center" vertical="center"/>
    </xf>
    <xf numFmtId="165" fontId="10" fillId="0" borderId="56" xfId="2" applyNumberFormat="1" applyFont="1" applyFill="1" applyBorder="1" applyAlignment="1">
      <alignment horizontal="center" vertical="center"/>
    </xf>
    <xf numFmtId="165" fontId="10" fillId="0" borderId="4" xfId="2" applyNumberFormat="1" applyFont="1" applyFill="1" applyBorder="1" applyAlignment="1">
      <alignment horizontal="center" vertical="center"/>
    </xf>
    <xf numFmtId="164" fontId="10" fillId="0" borderId="67" xfId="4" applyNumberFormat="1" applyFont="1" applyFill="1" applyBorder="1" applyAlignment="1">
      <alignment horizontal="center" vertical="center"/>
    </xf>
    <xf numFmtId="164" fontId="10" fillId="0" borderId="13" xfId="4" applyNumberFormat="1" applyFont="1" applyFill="1" applyBorder="1" applyAlignment="1">
      <alignment horizontal="center" vertical="center"/>
    </xf>
    <xf numFmtId="166" fontId="10" fillId="0" borderId="68" xfId="1" applyNumberFormat="1" applyFont="1" applyFill="1" applyBorder="1" applyAlignment="1">
      <alignment horizontal="center" vertical="center"/>
    </xf>
    <xf numFmtId="165" fontId="10" fillId="0" borderId="26" xfId="2" applyNumberFormat="1" applyFont="1" applyFill="1" applyBorder="1" applyAlignment="1">
      <alignment horizontal="center" vertical="center"/>
    </xf>
    <xf numFmtId="165" fontId="10" fillId="0" borderId="13" xfId="2" applyNumberFormat="1" applyFont="1" applyFill="1" applyBorder="1" applyAlignment="1">
      <alignment horizontal="center" vertical="center"/>
    </xf>
    <xf numFmtId="166" fontId="0" fillId="0" borderId="36" xfId="1" applyNumberFormat="1" applyFont="1" applyFill="1" applyBorder="1" applyAlignment="1">
      <alignment horizontal="center" vertical="center"/>
    </xf>
    <xf numFmtId="164" fontId="0" fillId="0" borderId="26" xfId="4" applyNumberFormat="1" applyFont="1" applyFill="1" applyBorder="1" applyAlignment="1">
      <alignment horizontal="center" vertical="center"/>
    </xf>
    <xf numFmtId="164" fontId="0" fillId="0" borderId="13" xfId="4" applyNumberFormat="1" applyFont="1" applyFill="1" applyBorder="1" applyAlignment="1">
      <alignment horizontal="center" vertical="center"/>
    </xf>
    <xf numFmtId="164" fontId="10" fillId="0" borderId="30" xfId="4" applyNumberFormat="1" applyFont="1" applyFill="1" applyBorder="1" applyAlignment="1">
      <alignment horizontal="center" vertical="center"/>
    </xf>
    <xf numFmtId="164" fontId="10" fillId="0" borderId="45" xfId="4" applyNumberFormat="1" applyFont="1" applyFill="1" applyBorder="1" applyAlignment="1">
      <alignment horizontal="center" vertical="center"/>
    </xf>
    <xf numFmtId="166" fontId="10" fillId="0" borderId="31" xfId="1"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45" xfId="2" applyNumberFormat="1" applyFont="1" applyFill="1" applyBorder="1" applyAlignment="1">
      <alignment horizontal="center" vertical="center"/>
    </xf>
    <xf numFmtId="166" fontId="0" fillId="0" borderId="66" xfId="1" applyNumberFormat="1" applyFont="1" applyFill="1" applyBorder="1" applyAlignment="1">
      <alignment horizontal="center" vertical="center"/>
    </xf>
    <xf numFmtId="164" fontId="16" fillId="0" borderId="19" xfId="4" applyNumberFormat="1" applyFont="1" applyFill="1" applyBorder="1" applyAlignment="1">
      <alignment horizontal="center" vertical="center"/>
    </xf>
    <xf numFmtId="167" fontId="16" fillId="0" borderId="45" xfId="4" applyNumberFormat="1" applyFont="1" applyFill="1" applyBorder="1" applyAlignment="1">
      <alignment horizontal="center"/>
    </xf>
    <xf numFmtId="166" fontId="3" fillId="4" borderId="34" xfId="1" applyNumberFormat="1" applyFont="1" applyFill="1" applyBorder="1" applyAlignment="1">
      <alignment horizontal="center"/>
    </xf>
    <xf numFmtId="166" fontId="0" fillId="3" borderId="61" xfId="1" applyNumberFormat="1" applyFont="1" applyFill="1" applyBorder="1" applyAlignment="1">
      <alignment horizontal="center" vertical="center" wrapText="1"/>
    </xf>
    <xf numFmtId="164" fontId="0" fillId="3" borderId="23" xfId="4" applyNumberFormat="1" applyFont="1" applyFill="1" applyBorder="1" applyAlignment="1">
      <alignment horizontal="center" vertical="center" wrapText="1"/>
    </xf>
    <xf numFmtId="166" fontId="3" fillId="4" borderId="36" xfId="1" applyNumberFormat="1" applyFont="1" applyFill="1" applyBorder="1" applyAlignment="1">
      <alignment horizontal="center"/>
    </xf>
    <xf numFmtId="164" fontId="3" fillId="4" borderId="43" xfId="4" applyNumberFormat="1" applyFont="1" applyFill="1" applyBorder="1" applyAlignment="1">
      <alignment horizontal="center"/>
    </xf>
    <xf numFmtId="166" fontId="0" fillId="0" borderId="31" xfId="1" applyNumberFormat="1" applyFont="1" applyFill="1" applyBorder="1" applyAlignment="1">
      <alignment horizontal="center" vertical="center"/>
    </xf>
    <xf numFmtId="165" fontId="0" fillId="0" borderId="30" xfId="4" applyNumberFormat="1" applyFont="1" applyFill="1" applyBorder="1" applyAlignment="1">
      <alignment horizontal="center" vertical="center"/>
    </xf>
    <xf numFmtId="165" fontId="0" fillId="0" borderId="45" xfId="2" applyNumberFormat="1" applyFont="1" applyFill="1" applyBorder="1" applyAlignment="1">
      <alignment horizontal="center" vertical="center"/>
    </xf>
    <xf numFmtId="166" fontId="0" fillId="0" borderId="33" xfId="1" applyNumberFormat="1" applyFont="1" applyFill="1" applyBorder="1" applyAlignment="1">
      <alignment horizontal="center" vertical="center"/>
    </xf>
    <xf numFmtId="164" fontId="16" fillId="0" borderId="46" xfId="4" applyNumberFormat="1" applyFont="1" applyFill="1" applyBorder="1" applyAlignment="1">
      <alignment horizontal="center" vertical="center"/>
    </xf>
    <xf numFmtId="164" fontId="16" fillId="0" borderId="42" xfId="4" applyNumberFormat="1" applyFont="1" applyFill="1" applyBorder="1" applyAlignment="1">
      <alignment horizontal="center" vertical="center"/>
    </xf>
    <xf numFmtId="166" fontId="0" fillId="0" borderId="69" xfId="1" applyNumberFormat="1" applyFont="1" applyFill="1" applyBorder="1" applyAlignment="1">
      <alignment horizontal="center" vertical="center"/>
    </xf>
    <xf numFmtId="164" fontId="16" fillId="0" borderId="42" xfId="4" applyNumberFormat="1" applyFont="1" applyFill="1" applyBorder="1" applyAlignment="1">
      <alignment horizontal="center"/>
    </xf>
    <xf numFmtId="167" fontId="16" fillId="0" borderId="42" xfId="4" applyNumberFormat="1" applyFont="1" applyFill="1" applyBorder="1" applyAlignment="1">
      <alignment horizontal="center"/>
    </xf>
    <xf numFmtId="166" fontId="0" fillId="0" borderId="58" xfId="1" applyNumberFormat="1" applyFont="1" applyFill="1" applyBorder="1" applyAlignment="1">
      <alignment horizontal="center" vertical="center"/>
    </xf>
    <xf numFmtId="165" fontId="0" fillId="0" borderId="47" xfId="4" applyNumberFormat="1" applyFont="1" applyFill="1" applyBorder="1" applyAlignment="1">
      <alignment horizontal="center" vertical="center"/>
    </xf>
    <xf numFmtId="164" fontId="0" fillId="0" borderId="3" xfId="4" applyNumberFormat="1" applyFont="1" applyFill="1" applyBorder="1" applyAlignment="1">
      <alignment horizontal="center" vertical="center"/>
    </xf>
    <xf numFmtId="164" fontId="0" fillId="0" borderId="2" xfId="4" applyNumberFormat="1" applyFont="1" applyFill="1" applyBorder="1" applyAlignment="1">
      <alignment horizontal="center" vertical="center"/>
    </xf>
    <xf numFmtId="166" fontId="0" fillId="0" borderId="57" xfId="1" applyNumberFormat="1" applyFont="1" applyFill="1" applyBorder="1" applyAlignment="1">
      <alignment horizontal="center" vertical="center"/>
    </xf>
    <xf numFmtId="165" fontId="0" fillId="0" borderId="3" xfId="4" applyNumberFormat="1" applyFont="1" applyFill="1" applyBorder="1" applyAlignment="1">
      <alignment horizontal="center" vertical="center"/>
    </xf>
    <xf numFmtId="165" fontId="0" fillId="0" borderId="2" xfId="2" applyNumberFormat="1" applyFont="1" applyFill="1" applyBorder="1" applyAlignment="1">
      <alignment horizontal="center" vertical="center"/>
    </xf>
    <xf numFmtId="166" fontId="0" fillId="3" borderId="35" xfId="1" applyNumberFormat="1" applyFont="1" applyFill="1" applyBorder="1" applyAlignment="1">
      <alignment horizontal="center" vertical="center" wrapText="1"/>
    </xf>
    <xf numFmtId="166" fontId="0" fillId="0" borderId="16" xfId="1" applyNumberFormat="1" applyFont="1" applyFill="1" applyBorder="1" applyAlignment="1">
      <alignment horizontal="center" vertical="center"/>
    </xf>
    <xf numFmtId="166" fontId="0" fillId="3" borderId="33" xfId="1" applyNumberFormat="1" applyFont="1" applyFill="1" applyBorder="1" applyAlignment="1">
      <alignment horizontal="center" vertical="center" wrapText="1"/>
    </xf>
    <xf numFmtId="164" fontId="3" fillId="4" borderId="66" xfId="4" applyNumberFormat="1" applyFont="1" applyFill="1" applyBorder="1" applyAlignment="1">
      <alignment horizontal="center"/>
    </xf>
    <xf numFmtId="166" fontId="3" fillId="4" borderId="45" xfId="1" applyNumberFormat="1" applyFont="1" applyFill="1" applyBorder="1" applyAlignment="1">
      <alignment horizontal="center"/>
    </xf>
    <xf numFmtId="167" fontId="3" fillId="4" borderId="45" xfId="4" applyNumberFormat="1" applyFont="1" applyFill="1" applyBorder="1" applyAlignment="1">
      <alignment horizontal="center"/>
    </xf>
    <xf numFmtId="164" fontId="3" fillId="4" borderId="50" xfId="4" applyNumberFormat="1" applyFont="1" applyFill="1" applyBorder="1" applyAlignment="1">
      <alignment horizontal="center"/>
    </xf>
    <xf numFmtId="166" fontId="0" fillId="0" borderId="6" xfId="1" applyNumberFormat="1" applyFont="1" applyBorder="1" applyAlignment="1">
      <alignment horizontal="center"/>
    </xf>
    <xf numFmtId="165" fontId="0" fillId="0" borderId="1" xfId="0" applyNumberFormat="1" applyBorder="1" applyAlignment="1">
      <alignment horizontal="center"/>
    </xf>
    <xf numFmtId="165" fontId="0" fillId="0" borderId="5" xfId="0" applyNumberFormat="1" applyBorder="1" applyAlignment="1">
      <alignment horizontal="center"/>
    </xf>
    <xf numFmtId="0" fontId="0" fillId="0" borderId="70" xfId="0" applyBorder="1"/>
    <xf numFmtId="164" fontId="17" fillId="0" borderId="23" xfId="4" applyNumberFormat="1" applyFont="1" applyFill="1" applyBorder="1" applyAlignment="1">
      <alignment horizontal="center"/>
    </xf>
    <xf numFmtId="164" fontId="17" fillId="0" borderId="59" xfId="4" applyNumberFormat="1" applyFont="1" applyFill="1" applyBorder="1" applyAlignment="1">
      <alignment horizontal="center"/>
    </xf>
    <xf numFmtId="164" fontId="17" fillId="0" borderId="71" xfId="4" applyNumberFormat="1" applyFont="1" applyFill="1" applyBorder="1" applyAlignment="1">
      <alignment horizontal="center"/>
    </xf>
    <xf numFmtId="164" fontId="0" fillId="0" borderId="23" xfId="4" applyNumberFormat="1" applyFont="1" applyFill="1" applyBorder="1" applyAlignment="1">
      <alignment horizontal="center"/>
    </xf>
    <xf numFmtId="164" fontId="0" fillId="0" borderId="70" xfId="4" applyNumberFormat="1" applyFont="1" applyFill="1" applyBorder="1" applyAlignment="1">
      <alignment horizontal="center"/>
    </xf>
    <xf numFmtId="164" fontId="0" fillId="0" borderId="43" xfId="4" applyNumberFormat="1" applyFont="1" applyFill="1" applyBorder="1" applyAlignment="1">
      <alignment horizontal="center"/>
    </xf>
    <xf numFmtId="164" fontId="0" fillId="0" borderId="50" xfId="4" applyNumberFormat="1" applyFont="1" applyFill="1" applyBorder="1" applyAlignment="1">
      <alignment horizontal="center"/>
    </xf>
    <xf numFmtId="164" fontId="13" fillId="0" borderId="50" xfId="4" applyNumberFormat="1" applyFont="1" applyFill="1" applyBorder="1" applyAlignment="1">
      <alignment horizontal="center"/>
    </xf>
    <xf numFmtId="164" fontId="13" fillId="0" borderId="70" xfId="4" applyNumberFormat="1" applyFont="1" applyFill="1" applyBorder="1" applyAlignment="1">
      <alignment horizontal="center"/>
    </xf>
    <xf numFmtId="164" fontId="13" fillId="0" borderId="72" xfId="4" applyNumberFormat="1" applyFont="1" applyFill="1" applyBorder="1" applyAlignment="1">
      <alignment horizontal="center"/>
    </xf>
    <xf numFmtId="164" fontId="0" fillId="3" borderId="54" xfId="4" applyNumberFormat="1" applyFont="1" applyFill="1" applyBorder="1" applyAlignment="1">
      <alignment horizontal="center" vertical="center" wrapText="1"/>
    </xf>
    <xf numFmtId="164" fontId="8" fillId="9" borderId="72" xfId="4" applyNumberFormat="1" applyFont="1" applyFill="1" applyBorder="1" applyAlignment="1">
      <alignment horizontal="center"/>
    </xf>
    <xf numFmtId="164" fontId="3" fillId="4" borderId="72" xfId="4" applyNumberFormat="1" applyFont="1" applyFill="1" applyBorder="1" applyAlignment="1">
      <alignment horizontal="center"/>
    </xf>
    <xf numFmtId="164" fontId="3" fillId="6" borderId="62" xfId="4" applyNumberFormat="1" applyFont="1" applyFill="1" applyBorder="1" applyAlignment="1">
      <alignment horizontal="center"/>
    </xf>
    <xf numFmtId="164" fontId="17" fillId="0" borderId="5" xfId="4" applyNumberFormat="1" applyFont="1" applyFill="1" applyBorder="1" applyAlignment="1">
      <alignment horizontal="center"/>
    </xf>
    <xf numFmtId="164" fontId="17" fillId="0" borderId="42" xfId="4" applyNumberFormat="1" applyFont="1" applyFill="1" applyBorder="1" applyAlignment="1">
      <alignment horizontal="center"/>
    </xf>
    <xf numFmtId="164" fontId="17" fillId="0" borderId="63" xfId="4" applyNumberFormat="1" applyFont="1" applyFill="1" applyBorder="1" applyAlignment="1">
      <alignment horizontal="center"/>
    </xf>
    <xf numFmtId="164" fontId="8" fillId="9" borderId="45" xfId="4" applyNumberFormat="1" applyFont="1" applyFill="1" applyBorder="1" applyAlignment="1">
      <alignment horizontal="center"/>
    </xf>
    <xf numFmtId="0" fontId="7" fillId="5" borderId="16" xfId="0" applyFont="1" applyFill="1" applyBorder="1" applyAlignment="1">
      <alignment horizontal="center" vertical="center" wrapText="1"/>
    </xf>
    <xf numFmtId="164" fontId="7" fillId="5" borderId="57" xfId="4" applyNumberFormat="1" applyFont="1" applyFill="1" applyBorder="1" applyAlignment="1">
      <alignment horizontal="center" vertical="center" wrapText="1"/>
    </xf>
    <xf numFmtId="166" fontId="3" fillId="4" borderId="35" xfId="1" applyNumberFormat="1" applyFont="1" applyFill="1" applyBorder="1" applyAlignment="1">
      <alignment horizontal="center"/>
    </xf>
    <xf numFmtId="166" fontId="0" fillId="0" borderId="16" xfId="1" applyNumberFormat="1" applyFont="1" applyBorder="1" applyAlignment="1">
      <alignment horizontal="center"/>
    </xf>
    <xf numFmtId="166" fontId="0" fillId="3" borderId="16" xfId="1" applyNumberFormat="1" applyFont="1" applyFill="1" applyBorder="1" applyAlignment="1">
      <alignment horizontal="center" vertical="center" wrapText="1"/>
    </xf>
    <xf numFmtId="166" fontId="3" fillId="4" borderId="33" xfId="1" applyNumberFormat="1" applyFont="1" applyFill="1" applyBorder="1" applyAlignment="1">
      <alignment horizontal="center"/>
    </xf>
    <xf numFmtId="164" fontId="7" fillId="3" borderId="6" xfId="4" applyNumberFormat="1" applyFont="1" applyFill="1" applyBorder="1" applyAlignment="1">
      <alignment horizontal="center" vertical="center" wrapText="1"/>
    </xf>
    <xf numFmtId="164" fontId="7" fillId="3" borderId="3" xfId="4" applyNumberFormat="1" applyFont="1" applyFill="1" applyBorder="1" applyAlignment="1">
      <alignment horizontal="center" vertical="center" wrapText="1"/>
    </xf>
    <xf numFmtId="43" fontId="7" fillId="3" borderId="44" xfId="4" applyFont="1" applyFill="1" applyBorder="1" applyAlignment="1">
      <alignment horizontal="center" vertical="center" wrapText="1"/>
    </xf>
    <xf numFmtId="0" fontId="3" fillId="4" borderId="29" xfId="4" applyNumberFormat="1" applyFont="1" applyFill="1" applyBorder="1" applyAlignment="1">
      <alignment horizontal="center"/>
    </xf>
    <xf numFmtId="164" fontId="0" fillId="3" borderId="59" xfId="4" applyNumberFormat="1" applyFont="1" applyFill="1" applyBorder="1" applyAlignment="1">
      <alignment horizontal="center" vertical="center" wrapText="1"/>
    </xf>
    <xf numFmtId="164" fontId="3" fillId="4" borderId="3" xfId="4" applyNumberFormat="1" applyFont="1" applyFill="1" applyBorder="1" applyAlignment="1">
      <alignment horizontal="center" vertical="center"/>
    </xf>
    <xf numFmtId="164" fontId="3" fillId="4" borderId="57" xfId="4" applyNumberFormat="1" applyFont="1" applyFill="1" applyBorder="1" applyAlignment="1">
      <alignment horizontal="center" vertical="center"/>
    </xf>
    <xf numFmtId="165" fontId="3" fillId="4" borderId="3" xfId="2" applyNumberFormat="1" applyFont="1" applyFill="1" applyBorder="1" applyAlignment="1">
      <alignment horizontal="center" vertical="center"/>
    </xf>
    <xf numFmtId="165" fontId="3" fillId="4" borderId="44" xfId="2" applyNumberFormat="1" applyFont="1" applyFill="1" applyBorder="1" applyAlignment="1">
      <alignment horizontal="center" vertical="center"/>
    </xf>
    <xf numFmtId="164" fontId="0" fillId="3" borderId="16" xfId="4" applyNumberFormat="1" applyFont="1" applyFill="1" applyBorder="1" applyAlignment="1">
      <alignment horizontal="center" vertical="center" wrapText="1"/>
    </xf>
    <xf numFmtId="165" fontId="0" fillId="3" borderId="1" xfId="2" applyNumberFormat="1" applyFont="1" applyFill="1" applyBorder="1" applyAlignment="1">
      <alignment horizontal="center" vertical="center" wrapText="1"/>
    </xf>
    <xf numFmtId="165" fontId="0" fillId="3" borderId="6" xfId="2" applyNumberFormat="1" applyFont="1" applyFill="1" applyBorder="1" applyAlignment="1">
      <alignment horizontal="center" vertical="center" wrapText="1"/>
    </xf>
    <xf numFmtId="0" fontId="3" fillId="4" borderId="19" xfId="0" applyFont="1" applyFill="1" applyBorder="1"/>
    <xf numFmtId="164" fontId="3" fillId="4" borderId="73" xfId="4" applyNumberFormat="1" applyFont="1" applyFill="1" applyBorder="1" applyAlignment="1">
      <alignment horizontal="center" vertical="center"/>
    </xf>
    <xf numFmtId="164" fontId="3" fillId="4" borderId="31" xfId="4" applyNumberFormat="1" applyFont="1" applyFill="1" applyBorder="1" applyAlignment="1">
      <alignment horizontal="center" vertical="center"/>
    </xf>
    <xf numFmtId="165" fontId="3" fillId="4" borderId="30" xfId="2" applyNumberFormat="1" applyFont="1" applyFill="1" applyBorder="1" applyAlignment="1">
      <alignment horizontal="center" vertical="center"/>
    </xf>
    <xf numFmtId="165" fontId="3" fillId="4" borderId="31" xfId="2" applyNumberFormat="1" applyFont="1" applyFill="1" applyBorder="1" applyAlignment="1">
      <alignment horizontal="center" vertical="center"/>
    </xf>
    <xf numFmtId="164" fontId="3" fillId="4" borderId="30" xfId="4" applyNumberFormat="1" applyFont="1" applyFill="1" applyBorder="1" applyAlignment="1">
      <alignment horizontal="center" vertical="center"/>
    </xf>
    <xf numFmtId="164" fontId="0" fillId="0" borderId="69" xfId="4" applyNumberFormat="1" applyFont="1" applyBorder="1" applyAlignment="1">
      <alignment horizontal="center" vertical="center"/>
    </xf>
    <xf numFmtId="165" fontId="0" fillId="0" borderId="46" xfId="2" applyNumberFormat="1" applyFont="1" applyBorder="1" applyAlignment="1">
      <alignment horizontal="center" vertical="center"/>
    </xf>
    <xf numFmtId="165" fontId="0" fillId="0" borderId="74" xfId="2" applyNumberFormat="1" applyFont="1" applyBorder="1" applyAlignment="1">
      <alignment horizontal="center" vertical="center"/>
    </xf>
    <xf numFmtId="0" fontId="6" fillId="3" borderId="73"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62" xfId="0" applyFont="1" applyFill="1" applyBorder="1" applyAlignment="1">
      <alignment horizontal="center" vertical="center" wrapText="1"/>
    </xf>
    <xf numFmtId="165" fontId="3" fillId="4" borderId="45" xfId="0" applyNumberFormat="1" applyFont="1" applyFill="1" applyBorder="1" applyAlignment="1">
      <alignment horizontal="center"/>
    </xf>
    <xf numFmtId="166" fontId="3" fillId="4" borderId="31" xfId="1" applyNumberFormat="1" applyFont="1" applyFill="1" applyBorder="1" applyAlignment="1">
      <alignment horizontal="center"/>
    </xf>
    <xf numFmtId="0" fontId="10" fillId="0" borderId="75" xfId="0" applyFont="1" applyBorder="1"/>
    <xf numFmtId="164" fontId="3" fillId="4" borderId="76" xfId="0" applyNumberFormat="1" applyFont="1" applyFill="1" applyBorder="1" applyAlignment="1">
      <alignment horizontal="center"/>
    </xf>
    <xf numFmtId="165" fontId="8" fillId="4" borderId="30" xfId="0" applyNumberFormat="1" applyFont="1" applyFill="1" applyBorder="1" applyAlignment="1">
      <alignment horizontal="center"/>
    </xf>
    <xf numFmtId="164" fontId="2" fillId="0" borderId="0" xfId="0" applyNumberFormat="1" applyFont="1"/>
    <xf numFmtId="3" fontId="3" fillId="4" borderId="14" xfId="0" applyNumberFormat="1" applyFont="1" applyFill="1" applyBorder="1" applyAlignment="1">
      <alignment horizontal="center"/>
    </xf>
    <xf numFmtId="3" fontId="3" fillId="4" borderId="3" xfId="0" applyNumberFormat="1" applyFont="1" applyFill="1" applyBorder="1" applyAlignment="1">
      <alignment horizontal="center"/>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29" xfId="0" applyFont="1" applyFill="1" applyBorder="1" applyAlignment="1">
      <alignment horizontal="center" vertical="center" wrapText="1"/>
    </xf>
    <xf numFmtId="164" fontId="20" fillId="0" borderId="47" xfId="4" applyNumberFormat="1" applyFont="1" applyFill="1" applyBorder="1" applyAlignment="1">
      <alignment horizontal="center" vertical="center"/>
    </xf>
    <xf numFmtId="164" fontId="20" fillId="0" borderId="32" xfId="4" applyNumberFormat="1" applyFont="1" applyFill="1" applyBorder="1" applyAlignment="1">
      <alignment horizontal="center" vertical="center"/>
    </xf>
    <xf numFmtId="164" fontId="20" fillId="0" borderId="58" xfId="4" applyNumberFormat="1" applyFont="1" applyFill="1" applyBorder="1" applyAlignment="1">
      <alignment horizontal="center" vertical="center"/>
    </xf>
    <xf numFmtId="164" fontId="20" fillId="3" borderId="28" xfId="4" applyNumberFormat="1" applyFont="1" applyFill="1" applyBorder="1" applyAlignment="1">
      <alignment vertical="center" wrapText="1"/>
    </xf>
    <xf numFmtId="164" fontId="20" fillId="3" borderId="29" xfId="4" applyNumberFormat="1" applyFont="1" applyFill="1" applyBorder="1" applyAlignment="1">
      <alignment vertical="center" wrapText="1"/>
    </xf>
    <xf numFmtId="164" fontId="20" fillId="0" borderId="1" xfId="4" applyNumberFormat="1" applyFont="1" applyBorder="1" applyAlignment="1">
      <alignment horizontal="center" vertical="center"/>
    </xf>
    <xf numFmtId="164" fontId="20" fillId="0" borderId="6" xfId="4" applyNumberFormat="1" applyFont="1" applyBorder="1" applyAlignment="1">
      <alignment horizontal="center" vertical="center"/>
    </xf>
    <xf numFmtId="164" fontId="20" fillId="0" borderId="16" xfId="4" applyNumberFormat="1" applyFont="1" applyBorder="1" applyAlignment="1">
      <alignment horizontal="center" vertical="center"/>
    </xf>
    <xf numFmtId="164" fontId="0" fillId="0" borderId="20"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39" xfId="0" applyNumberFormat="1" applyBorder="1" applyAlignment="1">
      <alignment horizontal="center" vertical="center"/>
    </xf>
    <xf numFmtId="164" fontId="3" fillId="4" borderId="19" xfId="0" applyNumberFormat="1" applyFont="1" applyFill="1" applyBorder="1" applyAlignment="1">
      <alignment horizontal="center" vertical="center"/>
    </xf>
    <xf numFmtId="164" fontId="3" fillId="4" borderId="50" xfId="4" applyNumberFormat="1" applyFon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164" fontId="3" fillId="4" borderId="33" xfId="4" applyNumberFormat="1" applyFont="1" applyFill="1" applyBorder="1" applyAlignment="1">
      <alignment horizontal="center" vertical="center"/>
    </xf>
    <xf numFmtId="0" fontId="3" fillId="4" borderId="54" xfId="0" applyFont="1" applyFill="1" applyBorder="1"/>
    <xf numFmtId="0" fontId="0" fillId="0" borderId="23" xfId="0" applyBorder="1" applyAlignment="1">
      <alignment horizontal="left" vertical="center" wrapText="1"/>
    </xf>
    <xf numFmtId="0" fontId="0" fillId="0" borderId="70" xfId="0" applyBorder="1" applyAlignment="1">
      <alignment vertical="center" wrapText="1"/>
    </xf>
    <xf numFmtId="0" fontId="0" fillId="0" borderId="59" xfId="0" applyBorder="1" applyAlignment="1">
      <alignment horizontal="left" vertical="center" wrapText="1"/>
    </xf>
    <xf numFmtId="0" fontId="0" fillId="0" borderId="70" xfId="0" applyBorder="1" applyAlignment="1">
      <alignment horizontal="left" vertical="center" wrapText="1"/>
    </xf>
    <xf numFmtId="0" fontId="0" fillId="0" borderId="54" xfId="0" applyBorder="1" applyAlignment="1">
      <alignment horizontal="left" vertical="center" wrapText="1"/>
    </xf>
    <xf numFmtId="0" fontId="3" fillId="4" borderId="50" xfId="0" applyFont="1" applyFill="1" applyBorder="1"/>
    <xf numFmtId="0" fontId="0" fillId="3" borderId="40" xfId="0" applyFill="1" applyBorder="1" applyAlignment="1">
      <alignment vertical="center" wrapText="1"/>
    </xf>
    <xf numFmtId="0" fontId="0" fillId="3" borderId="9" xfId="0" applyFill="1" applyBorder="1" applyAlignment="1">
      <alignment vertical="center" wrapText="1"/>
    </xf>
    <xf numFmtId="0" fontId="0" fillId="0" borderId="60" xfId="0" applyBorder="1"/>
    <xf numFmtId="0" fontId="3" fillId="4" borderId="10" xfId="0" applyFont="1" applyFill="1" applyBorder="1"/>
    <xf numFmtId="0" fontId="0" fillId="3" borderId="18" xfId="0" applyFill="1" applyBorder="1" applyAlignment="1">
      <alignment vertical="center" wrapText="1"/>
    </xf>
    <xf numFmtId="0" fontId="0" fillId="0" borderId="53" xfId="0" applyBorder="1"/>
    <xf numFmtId="0" fontId="3" fillId="4" borderId="75" xfId="0" applyFont="1" applyFill="1" applyBorder="1"/>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xf numFmtId="164" fontId="0" fillId="0" borderId="67" xfId="0" applyNumberFormat="1" applyBorder="1" applyAlignment="1">
      <alignment horizontal="center" vertical="center"/>
    </xf>
    <xf numFmtId="164" fontId="0" fillId="0" borderId="68" xfId="0" applyNumberFormat="1" applyBorder="1" applyAlignment="1">
      <alignment horizontal="center" vertical="center"/>
    </xf>
    <xf numFmtId="164" fontId="0" fillId="0" borderId="35" xfId="0" applyNumberFormat="1" applyBorder="1" applyAlignment="1">
      <alignment horizontal="center" vertical="center"/>
    </xf>
    <xf numFmtId="164" fontId="0" fillId="0" borderId="58" xfId="0" applyNumberFormat="1" applyBorder="1" applyAlignment="1">
      <alignment horizontal="center" vertical="center"/>
    </xf>
    <xf numFmtId="164" fontId="0" fillId="0" borderId="57" xfId="0" applyNumberFormat="1" applyBorder="1" applyAlignment="1">
      <alignment horizontal="center" vertical="center"/>
    </xf>
    <xf numFmtId="164" fontId="3" fillId="4" borderId="33" xfId="0" applyNumberFormat="1" applyFont="1" applyFill="1" applyBorder="1" applyAlignment="1">
      <alignment horizontal="center" vertical="center"/>
    </xf>
    <xf numFmtId="44" fontId="0" fillId="0" borderId="29" xfId="2" applyFont="1" applyBorder="1" applyAlignment="1">
      <alignment horizontal="center" vertical="center"/>
    </xf>
    <xf numFmtId="165" fontId="0" fillId="0" borderId="20" xfId="2" applyNumberFormat="1" applyFont="1" applyBorder="1" applyAlignment="1">
      <alignment horizontal="center" vertical="center"/>
    </xf>
    <xf numFmtId="165" fontId="0" fillId="0" borderId="29" xfId="2" applyNumberFormat="1" applyFont="1" applyBorder="1" applyAlignment="1">
      <alignment horizontal="center" vertical="center"/>
    </xf>
    <xf numFmtId="165" fontId="0" fillId="0" borderId="38" xfId="2" applyNumberFormat="1" applyFont="1" applyBorder="1" applyAlignment="1">
      <alignment horizontal="center" vertical="center"/>
    </xf>
    <xf numFmtId="165" fontId="0" fillId="0" borderId="39" xfId="2" applyNumberFormat="1" applyFont="1" applyBorder="1" applyAlignment="1">
      <alignment horizontal="center" vertical="center"/>
    </xf>
    <xf numFmtId="165" fontId="0" fillId="0" borderId="57" xfId="2" applyNumberFormat="1" applyFont="1" applyBorder="1" applyAlignment="1">
      <alignment horizontal="center" vertical="center"/>
    </xf>
    <xf numFmtId="165" fontId="3" fillId="4" borderId="19" xfId="0" applyNumberFormat="1" applyFont="1" applyFill="1" applyBorder="1" applyAlignment="1">
      <alignment horizontal="center" vertical="center"/>
    </xf>
    <xf numFmtId="165" fontId="3" fillId="4" borderId="31" xfId="0" applyNumberFormat="1" applyFont="1" applyFill="1" applyBorder="1" applyAlignment="1">
      <alignment horizontal="center" vertical="center"/>
    </xf>
    <xf numFmtId="44" fontId="0" fillId="0" borderId="28" xfId="2" applyFont="1" applyBorder="1" applyAlignment="1">
      <alignment horizontal="center" vertical="center"/>
    </xf>
    <xf numFmtId="44" fontId="3" fillId="4" borderId="3" xfId="2" applyFont="1" applyFill="1" applyBorder="1" applyAlignment="1">
      <alignment horizontal="center" vertical="center"/>
    </xf>
    <xf numFmtId="44" fontId="3" fillId="4" borderId="44" xfId="2" applyFont="1" applyFill="1" applyBorder="1" applyAlignment="1">
      <alignment horizontal="center" vertical="center"/>
    </xf>
    <xf numFmtId="164" fontId="0" fillId="0" borderId="54" xfId="0" applyNumberFormat="1" applyBorder="1" applyAlignment="1">
      <alignment horizontal="center" vertical="center"/>
    </xf>
    <xf numFmtId="164" fontId="0" fillId="0" borderId="70" xfId="0" applyNumberFormat="1" applyBorder="1" applyAlignment="1">
      <alignment horizontal="center" vertical="center"/>
    </xf>
    <xf numFmtId="164" fontId="0" fillId="0" borderId="72" xfId="0" applyNumberFormat="1" applyBorder="1" applyAlignment="1">
      <alignment horizontal="center" vertical="center"/>
    </xf>
    <xf numFmtId="164" fontId="0" fillId="0" borderId="43" xfId="0" applyNumberFormat="1" applyBorder="1" applyAlignment="1">
      <alignment horizontal="center" vertical="center"/>
    </xf>
    <xf numFmtId="164" fontId="0" fillId="0" borderId="59" xfId="4" applyNumberFormat="1" applyFont="1" applyFill="1" applyBorder="1" applyAlignment="1">
      <alignment horizontal="center" vertical="center"/>
    </xf>
    <xf numFmtId="164" fontId="3" fillId="4" borderId="72" xfId="4" applyNumberFormat="1" applyFont="1" applyFill="1" applyBorder="1" applyAlignment="1">
      <alignment horizontal="center" vertical="center"/>
    </xf>
    <xf numFmtId="164" fontId="0" fillId="0" borderId="47" xfId="0" applyNumberFormat="1" applyBorder="1" applyAlignment="1">
      <alignment horizontal="center" vertical="center"/>
    </xf>
    <xf numFmtId="164" fontId="0" fillId="0" borderId="3" xfId="0" applyNumberFormat="1" applyBorder="1" applyAlignment="1">
      <alignment horizontal="center" vertical="center"/>
    </xf>
    <xf numFmtId="164" fontId="3" fillId="4" borderId="30" xfId="0" applyNumberFormat="1" applyFont="1" applyFill="1" applyBorder="1" applyAlignment="1">
      <alignment horizontal="center" vertical="center"/>
    </xf>
    <xf numFmtId="0" fontId="23" fillId="0" borderId="0" xfId="0" applyFont="1"/>
    <xf numFmtId="0" fontId="25" fillId="11" borderId="4" xfId="0" applyFont="1" applyFill="1" applyBorder="1" applyAlignment="1">
      <alignment horizontal="center" vertical="center"/>
    </xf>
    <xf numFmtId="0" fontId="25" fillId="11" borderId="4" xfId="0" applyFont="1" applyFill="1" applyBorder="1" applyAlignment="1">
      <alignment horizontal="center" vertical="center" wrapText="1"/>
    </xf>
    <xf numFmtId="0" fontId="26" fillId="0" borderId="4" xfId="0" applyFont="1" applyBorder="1"/>
    <xf numFmtId="10" fontId="16" fillId="0" borderId="4" xfId="0" applyNumberFormat="1" applyFont="1" applyBorder="1" applyAlignment="1">
      <alignment horizontal="center"/>
    </xf>
    <xf numFmtId="167" fontId="0" fillId="0" borderId="0" xfId="4" applyNumberFormat="1" applyFont="1"/>
    <xf numFmtId="0" fontId="0" fillId="0" borderId="77" xfId="0" applyBorder="1" applyAlignment="1">
      <alignment vertical="center" wrapText="1"/>
    </xf>
    <xf numFmtId="0" fontId="0" fillId="0" borderId="78" xfId="0" applyBorder="1" applyAlignment="1">
      <alignment horizontal="center" vertical="center"/>
    </xf>
    <xf numFmtId="165" fontId="0" fillId="0" borderId="67" xfId="2" applyNumberFormat="1" applyFont="1" applyBorder="1" applyAlignment="1">
      <alignment horizontal="center" vertical="center"/>
    </xf>
    <xf numFmtId="165" fontId="0" fillId="0" borderId="68" xfId="2" applyNumberFormat="1" applyFont="1" applyBorder="1" applyAlignment="1">
      <alignment horizontal="center" vertical="center"/>
    </xf>
    <xf numFmtId="1" fontId="0" fillId="0" borderId="68" xfId="0" applyNumberFormat="1" applyBorder="1" applyAlignment="1">
      <alignment horizontal="center" vertical="center"/>
    </xf>
    <xf numFmtId="164" fontId="20" fillId="0" borderId="67" xfId="4" applyNumberFormat="1" applyFont="1" applyFill="1" applyBorder="1" applyAlignment="1">
      <alignment horizontal="center" vertical="center"/>
    </xf>
    <xf numFmtId="164" fontId="20" fillId="0" borderId="68" xfId="4" applyNumberFormat="1" applyFont="1" applyFill="1" applyBorder="1" applyAlignment="1">
      <alignment horizontal="center" vertical="center"/>
    </xf>
    <xf numFmtId="164" fontId="20" fillId="0" borderId="79" xfId="4" applyNumberFormat="1" applyFont="1" applyFill="1" applyBorder="1" applyAlignment="1">
      <alignment horizontal="center" vertical="center"/>
    </xf>
    <xf numFmtId="0" fontId="3" fillId="4" borderId="30" xfId="0" applyFont="1" applyFill="1" applyBorder="1"/>
    <xf numFmtId="0" fontId="3" fillId="4" borderId="33" xfId="0" applyFont="1" applyFill="1" applyBorder="1"/>
    <xf numFmtId="0" fontId="3" fillId="4" borderId="30" xfId="0" applyFont="1" applyFill="1" applyBorder="1" applyAlignment="1">
      <alignment horizontal="center"/>
    </xf>
    <xf numFmtId="0" fontId="3" fillId="4" borderId="31" xfId="0" applyFont="1" applyFill="1" applyBorder="1" applyAlignment="1">
      <alignment horizontal="center"/>
    </xf>
    <xf numFmtId="165" fontId="3" fillId="4" borderId="30" xfId="2" applyNumberFormat="1" applyFont="1" applyFill="1" applyBorder="1" applyAlignment="1">
      <alignment horizontal="center"/>
    </xf>
    <xf numFmtId="165" fontId="3" fillId="4" borderId="31" xfId="2" applyNumberFormat="1" applyFont="1" applyFill="1" applyBorder="1" applyAlignment="1">
      <alignment horizontal="center"/>
    </xf>
    <xf numFmtId="3" fontId="3" fillId="4" borderId="30" xfId="0" applyNumberFormat="1" applyFont="1" applyFill="1" applyBorder="1" applyAlignment="1">
      <alignment horizontal="center"/>
    </xf>
    <xf numFmtId="3" fontId="3" fillId="4" borderId="31" xfId="0" applyNumberFormat="1" applyFont="1" applyFill="1"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171" fontId="20" fillId="0" borderId="30" xfId="0" applyNumberFormat="1" applyFont="1" applyBorder="1" applyAlignment="1">
      <alignment horizontal="center" vertical="center"/>
    </xf>
    <xf numFmtId="0" fontId="22" fillId="4" borderId="54" xfId="0" applyFont="1" applyFill="1" applyBorder="1" applyAlignment="1">
      <alignment horizontal="center" vertical="center" wrapText="1"/>
    </xf>
    <xf numFmtId="0" fontId="20" fillId="0" borderId="50" xfId="0" applyFont="1" applyBorder="1" applyAlignment="1">
      <alignment horizontal="center" vertical="center"/>
    </xf>
    <xf numFmtId="0" fontId="22" fillId="4" borderId="28" xfId="0" applyFont="1" applyFill="1" applyBorder="1" applyAlignment="1">
      <alignment horizontal="center" vertical="center" wrapText="1"/>
    </xf>
    <xf numFmtId="165" fontId="16" fillId="0" borderId="19" xfId="2" applyNumberFormat="1" applyFont="1" applyFill="1" applyBorder="1" applyAlignment="1">
      <alignment horizontal="center" vertical="center"/>
    </xf>
    <xf numFmtId="0" fontId="0" fillId="0" borderId="15" xfId="0" applyBorder="1" applyAlignment="1">
      <alignment horizontal="center" vertical="center"/>
    </xf>
    <xf numFmtId="0" fontId="21" fillId="3" borderId="33"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0" fillId="0" borderId="33" xfId="0" applyFont="1" applyBorder="1" applyAlignment="1">
      <alignment horizontal="center" vertical="center"/>
    </xf>
    <xf numFmtId="164" fontId="20" fillId="3" borderId="35" xfId="4" applyNumberFormat="1" applyFont="1" applyFill="1" applyBorder="1" applyAlignment="1">
      <alignment vertical="center" wrapText="1"/>
    </xf>
    <xf numFmtId="164" fontId="20" fillId="0" borderId="67" xfId="4" applyNumberFormat="1" applyFont="1" applyBorder="1" applyAlignment="1">
      <alignment horizontal="center" vertical="center"/>
    </xf>
    <xf numFmtId="164" fontId="20" fillId="0" borderId="79" xfId="4" applyNumberFormat="1" applyFont="1" applyBorder="1" applyAlignment="1">
      <alignment horizontal="center" vertical="center"/>
    </xf>
    <xf numFmtId="164" fontId="20" fillId="0" borderId="68" xfId="4" applyNumberFormat="1" applyFont="1" applyBorder="1" applyAlignment="1">
      <alignment horizontal="center" vertical="center"/>
    </xf>
    <xf numFmtId="0" fontId="3" fillId="4" borderId="31" xfId="0" applyFont="1" applyFill="1" applyBorder="1"/>
    <xf numFmtId="165" fontId="3" fillId="4" borderId="30" xfId="2" applyNumberFormat="1" applyFont="1" applyFill="1" applyBorder="1"/>
    <xf numFmtId="165" fontId="3" fillId="4" borderId="31" xfId="2" applyNumberFormat="1" applyFont="1" applyFill="1" applyBorder="1"/>
    <xf numFmtId="164" fontId="3" fillId="4" borderId="31" xfId="4" applyNumberFormat="1" applyFont="1" applyFill="1" applyBorder="1" applyAlignment="1"/>
    <xf numFmtId="164" fontId="22" fillId="4" borderId="30" xfId="4" applyNumberFormat="1" applyFont="1" applyFill="1" applyBorder="1"/>
    <xf numFmtId="164" fontId="22" fillId="4" borderId="33" xfId="4" applyNumberFormat="1" applyFont="1" applyFill="1" applyBorder="1" applyAlignment="1"/>
    <xf numFmtId="164" fontId="22" fillId="4" borderId="31" xfId="4" applyNumberFormat="1" applyFont="1" applyFill="1" applyBorder="1" applyAlignment="1"/>
    <xf numFmtId="164" fontId="3" fillId="4" borderId="33" xfId="4" applyNumberFormat="1" applyFont="1" applyFill="1" applyBorder="1" applyAlignment="1"/>
    <xf numFmtId="164" fontId="3" fillId="6" borderId="30" xfId="4" applyNumberFormat="1" applyFont="1" applyFill="1" applyBorder="1" applyAlignment="1"/>
    <xf numFmtId="164" fontId="3" fillId="6" borderId="31" xfId="4" applyNumberFormat="1" applyFont="1" applyFill="1" applyBorder="1" applyAlignment="1"/>
    <xf numFmtId="164" fontId="3" fillId="4" borderId="30" xfId="4" applyNumberFormat="1" applyFont="1" applyFill="1" applyBorder="1" applyAlignment="1">
      <alignment horizontal="center"/>
    </xf>
    <xf numFmtId="164" fontId="3" fillId="4" borderId="31" xfId="4" applyNumberFormat="1" applyFont="1" applyFill="1" applyBorder="1" applyAlignment="1">
      <alignment horizontal="center"/>
    </xf>
    <xf numFmtId="0" fontId="3" fillId="4" borderId="80" xfId="0" applyFont="1" applyFill="1" applyBorder="1"/>
    <xf numFmtId="164" fontId="16" fillId="0" borderId="59" xfId="4" applyNumberFormat="1" applyFont="1" applyBorder="1" applyAlignment="1">
      <alignment horizontal="center"/>
    </xf>
    <xf numFmtId="0" fontId="0" fillId="7" borderId="36" xfId="0" applyFill="1" applyBorder="1" applyAlignment="1">
      <alignment horizontal="left" vertical="center"/>
    </xf>
    <xf numFmtId="164" fontId="13" fillId="0" borderId="1" xfId="4" applyNumberFormat="1" applyFont="1" applyFill="1" applyBorder="1" applyAlignment="1">
      <alignment horizontal="center" vertical="center"/>
    </xf>
    <xf numFmtId="164" fontId="13" fillId="0" borderId="16" xfId="4" applyNumberFormat="1" applyFont="1" applyFill="1" applyBorder="1" applyAlignment="1">
      <alignment horizontal="center" vertical="center"/>
    </xf>
    <xf numFmtId="164" fontId="13" fillId="0" borderId="6" xfId="4" applyNumberFormat="1" applyFont="1" applyFill="1" applyBorder="1" applyAlignment="1">
      <alignment horizontal="center" vertical="center"/>
    </xf>
    <xf numFmtId="164" fontId="13" fillId="0" borderId="23" xfId="4" applyNumberFormat="1" applyFont="1" applyFill="1" applyBorder="1" applyAlignment="1">
      <alignment horizontal="center" vertical="center"/>
    </xf>
    <xf numFmtId="164" fontId="27" fillId="4" borderId="30" xfId="4" applyNumberFormat="1" applyFont="1" applyFill="1" applyBorder="1" applyAlignment="1">
      <alignment horizontal="center"/>
    </xf>
    <xf numFmtId="164" fontId="27" fillId="4" borderId="33" xfId="4" applyNumberFormat="1" applyFont="1" applyFill="1" applyBorder="1" applyAlignment="1">
      <alignment horizontal="center"/>
    </xf>
    <xf numFmtId="164" fontId="27" fillId="4" borderId="31" xfId="4" applyNumberFormat="1" applyFont="1" applyFill="1" applyBorder="1" applyAlignment="1">
      <alignment horizontal="center"/>
    </xf>
    <xf numFmtId="164" fontId="28" fillId="0" borderId="30" xfId="4" applyNumberFormat="1" applyFont="1" applyBorder="1" applyAlignment="1">
      <alignment horizontal="center"/>
    </xf>
    <xf numFmtId="164" fontId="28" fillId="0" borderId="33" xfId="4" applyNumberFormat="1" applyFont="1" applyFill="1" applyBorder="1" applyAlignment="1">
      <alignment horizontal="center"/>
    </xf>
    <xf numFmtId="164" fontId="28" fillId="0" borderId="31" xfId="4" applyNumberFormat="1" applyFont="1" applyFill="1" applyBorder="1" applyAlignment="1">
      <alignment horizontal="center"/>
    </xf>
    <xf numFmtId="164" fontId="27" fillId="4" borderId="7" xfId="4" applyNumberFormat="1" applyFont="1" applyFill="1" applyBorder="1" applyAlignment="1">
      <alignment horizontal="center"/>
    </xf>
    <xf numFmtId="164" fontId="27" fillId="4" borderId="34" xfId="4" applyNumberFormat="1" applyFont="1" applyFill="1" applyBorder="1" applyAlignment="1">
      <alignment horizontal="center"/>
    </xf>
    <xf numFmtId="164" fontId="27" fillId="4" borderId="14" xfId="4" applyNumberFormat="1" applyFont="1" applyFill="1" applyBorder="1" applyAlignment="1">
      <alignment horizontal="center"/>
    </xf>
    <xf numFmtId="164" fontId="28" fillId="3" borderId="28" xfId="4" applyNumberFormat="1" applyFont="1" applyFill="1" applyBorder="1" applyAlignment="1">
      <alignment vertical="center" wrapText="1"/>
    </xf>
    <xf numFmtId="164" fontId="28" fillId="3" borderId="35" xfId="4" applyNumberFormat="1" applyFont="1" applyFill="1" applyBorder="1" applyAlignment="1">
      <alignment vertical="center" wrapText="1"/>
    </xf>
    <xf numFmtId="164" fontId="28" fillId="3" borderId="29" xfId="4" applyNumberFormat="1" applyFont="1" applyFill="1" applyBorder="1" applyAlignment="1">
      <alignment vertical="center" wrapText="1"/>
    </xf>
    <xf numFmtId="164" fontId="27" fillId="6" borderId="7" xfId="4" applyNumberFormat="1" applyFont="1" applyFill="1" applyBorder="1" applyAlignment="1"/>
    <xf numFmtId="164" fontId="27" fillId="6" borderId="34" xfId="4" applyNumberFormat="1" applyFont="1" applyFill="1" applyBorder="1" applyAlignment="1"/>
    <xf numFmtId="164" fontId="27" fillId="6" borderId="14" xfId="4" applyNumberFormat="1" applyFont="1" applyFill="1" applyBorder="1" applyAlignment="1"/>
    <xf numFmtId="164" fontId="0" fillId="0" borderId="1" xfId="4" applyNumberFormat="1" applyFont="1" applyBorder="1" applyAlignment="1">
      <alignment horizontal="center" vertical="center"/>
    </xf>
    <xf numFmtId="164" fontId="0" fillId="0" borderId="6" xfId="4" applyNumberFormat="1" applyFont="1" applyBorder="1" applyAlignment="1">
      <alignment horizontal="center" vertical="center"/>
    </xf>
    <xf numFmtId="166" fontId="3" fillId="9" borderId="8" xfId="1" applyNumberFormat="1" applyFont="1" applyFill="1" applyBorder="1" applyAlignment="1">
      <alignment horizontal="center"/>
    </xf>
    <xf numFmtId="0" fontId="6" fillId="3" borderId="0" xfId="0" applyFont="1" applyFill="1" applyAlignment="1">
      <alignment horizontal="center" vertical="center"/>
    </xf>
    <xf numFmtId="0" fontId="6" fillId="3" borderId="11"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5" borderId="19" xfId="0" applyFont="1" applyFill="1" applyBorder="1" applyAlignment="1">
      <alignment horizontal="center" vertical="center"/>
    </xf>
    <xf numFmtId="0" fontId="6" fillId="5" borderId="66" xfId="0" applyFont="1" applyFill="1" applyBorder="1" applyAlignment="1">
      <alignment horizontal="center" vertical="center"/>
    </xf>
    <xf numFmtId="0" fontId="0" fillId="0" borderId="24" xfId="0" applyBorder="1" applyAlignment="1">
      <alignment horizontal="left" vertical="center"/>
    </xf>
    <xf numFmtId="0" fontId="0" fillId="0" borderId="49" xfId="0" applyBorder="1" applyAlignment="1">
      <alignment horizontal="left" vertical="center"/>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75" xfId="0" applyBorder="1" applyAlignment="1">
      <alignment horizontal="left" vertical="center" wrapText="1"/>
    </xf>
    <xf numFmtId="0" fontId="0" fillId="0" borderId="20" xfId="0" applyBorder="1" applyAlignment="1">
      <alignment horizontal="left" vertical="center" wrapText="1"/>
    </xf>
    <xf numFmtId="0" fontId="0" fillId="0" borderId="37" xfId="0" applyBorder="1" applyAlignment="1">
      <alignment horizontal="left" vertical="center" wrapText="1"/>
    </xf>
    <xf numFmtId="0" fontId="0" fillId="7" borderId="24" xfId="0" applyFill="1" applyBorder="1" applyAlignment="1">
      <alignment horizontal="left" vertical="center"/>
    </xf>
    <xf numFmtId="0" fontId="0" fillId="7" borderId="49" xfId="0" applyFill="1" applyBorder="1" applyAlignment="1">
      <alignment horizontal="left" vertical="center"/>
    </xf>
    <xf numFmtId="164" fontId="7" fillId="3" borderId="12" xfId="4" applyNumberFormat="1" applyFont="1" applyFill="1" applyBorder="1" applyAlignment="1">
      <alignment horizontal="center" vertical="center" wrapText="1"/>
    </xf>
    <xf numFmtId="164" fontId="7" fillId="5" borderId="21" xfId="4" applyNumberFormat="1" applyFont="1" applyFill="1" applyBorder="1" applyAlignment="1">
      <alignment horizontal="center" vertical="center" wrapText="1"/>
    </xf>
    <xf numFmtId="164" fontId="7" fillId="5" borderId="62" xfId="4"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54" xfId="0" applyFont="1" applyFill="1" applyBorder="1" applyAlignment="1">
      <alignment horizontal="center" vertical="center"/>
    </xf>
    <xf numFmtId="0" fontId="0" fillId="0" borderId="24" xfId="0" applyBorder="1" applyAlignment="1">
      <alignment horizontal="left" vertical="center" wrapText="1"/>
    </xf>
    <xf numFmtId="0" fontId="0" fillId="0" borderId="49" xfId="0" applyBorder="1" applyAlignment="1">
      <alignment horizontal="left" vertical="center" wrapText="1"/>
    </xf>
    <xf numFmtId="0" fontId="6" fillId="3" borderId="20" xfId="0" applyFont="1" applyFill="1" applyBorder="1" applyAlignment="1">
      <alignment horizontal="center" vertical="center" wrapText="1"/>
    </xf>
    <xf numFmtId="164" fontId="7" fillId="3" borderId="21" xfId="4" applyNumberFormat="1" applyFont="1" applyFill="1" applyBorder="1" applyAlignment="1">
      <alignment horizontal="center" vertical="center" wrapText="1"/>
    </xf>
    <xf numFmtId="164" fontId="7" fillId="3" borderId="62" xfId="4" applyNumberFormat="1" applyFont="1" applyFill="1" applyBorder="1" applyAlignment="1">
      <alignment horizontal="center" vertical="center" wrapText="1"/>
    </xf>
    <xf numFmtId="0" fontId="0" fillId="0" borderId="22" xfId="0" applyBorder="1" applyAlignment="1">
      <alignment horizontal="left" vertical="center" wrapText="1"/>
    </xf>
    <xf numFmtId="0" fontId="0" fillId="0" borderId="38" xfId="0" applyBorder="1" applyAlignment="1">
      <alignment horizontal="left" vertical="center" wrapText="1"/>
    </xf>
    <xf numFmtId="0" fontId="0" fillId="0" borderId="26" xfId="0" applyBorder="1" applyAlignment="1">
      <alignment horizontal="left" vertical="center" wrapText="1"/>
    </xf>
  </cellXfs>
  <cellStyles count="9">
    <cellStyle name="Comma" xfId="4"/>
    <cellStyle name="Comma [0]" xfId="5"/>
    <cellStyle name="Currency" xfId="2"/>
    <cellStyle name="Currency [0]" xfId="3"/>
    <cellStyle name="Good" xfId="7"/>
    <cellStyle name="Normal" xfId="0" builtinId="0"/>
    <cellStyle name="Normal 10 2" xfId="6"/>
    <cellStyle name="Normal 2" xfId="8"/>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1607409894101"/>
    <pageSetUpPr fitToPage="1"/>
  </sheetPr>
  <dimension ref="A1:AI72"/>
  <sheetViews>
    <sheetView tabSelected="1" topLeftCell="C1" zoomScale="80" zoomScaleNormal="80" zoomScaleSheetLayoutView="100" workbookViewId="0">
      <selection activeCell="U17" sqref="U17"/>
    </sheetView>
  </sheetViews>
  <sheetFormatPr defaultColWidth="9.26953125" defaultRowHeight="14.5" x14ac:dyDescent="0.35"/>
  <cols>
    <col min="1" max="1" width="4.26953125" customWidth="1"/>
    <col min="2" max="2" width="42.7265625" customWidth="1"/>
    <col min="3" max="3" width="40.81640625" customWidth="1"/>
    <col min="4" max="8" width="13.54296875" customWidth="1"/>
    <col min="9" max="9" width="24" customWidth="1"/>
    <col min="10" max="13" width="13.54296875" customWidth="1"/>
    <col min="14" max="16" width="14.54296875" style="2" customWidth="1"/>
    <col min="17" max="17" width="14.54296875" style="3" customWidth="1"/>
    <col min="18" max="18" width="14.54296875" customWidth="1"/>
    <col min="19" max="20" width="15.7265625" style="2" customWidth="1"/>
    <col min="21" max="21" width="31.26953125" bestFit="1" customWidth="1"/>
    <col min="23" max="23" width="33.1796875" bestFit="1" customWidth="1"/>
    <col min="25" max="25" width="9.26953125" customWidth="1"/>
  </cols>
  <sheetData>
    <row r="1" spans="1:24" ht="23.5" x14ac:dyDescent="0.55000000000000004">
      <c r="A1" s="1" t="s">
        <v>26</v>
      </c>
      <c r="S1" s="37"/>
      <c r="T1" s="37"/>
    </row>
    <row r="2" spans="1:24" ht="18.5" x14ac:dyDescent="0.45">
      <c r="D2" s="5"/>
      <c r="E2" s="5"/>
      <c r="F2" s="5"/>
      <c r="G2" s="5"/>
      <c r="H2" s="5"/>
      <c r="S2" s="37"/>
      <c r="T2" s="37"/>
    </row>
    <row r="3" spans="1:24" ht="19" thickBot="1" x14ac:dyDescent="0.5">
      <c r="A3" s="5"/>
      <c r="B3" s="5" t="s">
        <v>27</v>
      </c>
      <c r="C3" s="5"/>
      <c r="I3" s="5"/>
      <c r="J3" s="5"/>
      <c r="K3" s="5"/>
      <c r="L3" s="5"/>
      <c r="M3" s="5"/>
      <c r="Q3" s="9"/>
      <c r="S3" s="37"/>
      <c r="T3" s="37"/>
    </row>
    <row r="4" spans="1:24" ht="15" thickBot="1" x14ac:dyDescent="0.4">
      <c r="A4" t="s">
        <v>28</v>
      </c>
      <c r="B4" s="28"/>
      <c r="C4" s="28"/>
      <c r="D4" s="566" t="s">
        <v>29</v>
      </c>
      <c r="E4" s="566"/>
      <c r="F4" s="566"/>
      <c r="G4" s="567"/>
      <c r="H4" s="568" t="s">
        <v>30</v>
      </c>
      <c r="I4" s="569"/>
      <c r="J4" s="569"/>
      <c r="K4" s="569"/>
      <c r="L4" s="565" t="s">
        <v>31</v>
      </c>
      <c r="M4" s="565"/>
      <c r="N4" s="565"/>
      <c r="O4" s="565"/>
      <c r="P4" s="565"/>
      <c r="Q4" s="565"/>
      <c r="R4" s="565"/>
      <c r="S4" s="565"/>
      <c r="T4" s="45"/>
    </row>
    <row r="5" spans="1:24" x14ac:dyDescent="0.35">
      <c r="B5" s="31"/>
      <c r="C5" s="31"/>
      <c r="D5" s="29" t="s">
        <v>32</v>
      </c>
      <c r="E5" s="13" t="s">
        <v>33</v>
      </c>
      <c r="F5" s="13" t="s">
        <v>34</v>
      </c>
      <c r="G5" s="13" t="s">
        <v>35</v>
      </c>
      <c r="H5" s="24" t="s">
        <v>36</v>
      </c>
      <c r="I5" s="25" t="s">
        <v>37</v>
      </c>
      <c r="J5" s="25" t="s">
        <v>38</v>
      </c>
      <c r="K5" s="389" t="s">
        <v>39</v>
      </c>
      <c r="L5" s="6" t="s">
        <v>40</v>
      </c>
      <c r="M5" s="21" t="s">
        <v>41</v>
      </c>
      <c r="N5" s="6" t="s">
        <v>42</v>
      </c>
      <c r="O5" s="21" t="s">
        <v>43</v>
      </c>
      <c r="P5" s="21" t="s">
        <v>44</v>
      </c>
      <c r="Q5" s="13" t="s">
        <v>45</v>
      </c>
      <c r="R5" s="47" t="s">
        <v>46</v>
      </c>
      <c r="S5" s="395" t="s">
        <v>47</v>
      </c>
      <c r="T5" s="37"/>
      <c r="U5" s="213"/>
      <c r="V5" s="213"/>
      <c r="W5" s="213"/>
      <c r="X5" s="213"/>
    </row>
    <row r="6" spans="1:24" ht="55.5" customHeight="1" thickBot="1" x14ac:dyDescent="0.4">
      <c r="B6" s="30"/>
      <c r="C6" s="30"/>
      <c r="D6" s="32" t="s">
        <v>0</v>
      </c>
      <c r="E6" s="33" t="s">
        <v>48</v>
      </c>
      <c r="F6" s="33" t="s">
        <v>24</v>
      </c>
      <c r="G6" s="33" t="s">
        <v>49</v>
      </c>
      <c r="H6" s="26" t="s">
        <v>50</v>
      </c>
      <c r="I6" s="27" t="s">
        <v>51</v>
      </c>
      <c r="J6" s="27" t="s">
        <v>52</v>
      </c>
      <c r="K6" s="390" t="s">
        <v>53</v>
      </c>
      <c r="L6" s="396" t="s">
        <v>54</v>
      </c>
      <c r="M6" s="22" t="s">
        <v>55</v>
      </c>
      <c r="N6" s="12" t="s">
        <v>56</v>
      </c>
      <c r="O6" s="23" t="s">
        <v>57</v>
      </c>
      <c r="P6" s="23" t="s">
        <v>58</v>
      </c>
      <c r="Q6" s="7" t="s">
        <v>59</v>
      </c>
      <c r="R6" s="23" t="s">
        <v>60</v>
      </c>
      <c r="S6" s="397" t="s">
        <v>61</v>
      </c>
      <c r="T6" s="37"/>
    </row>
    <row r="7" spans="1:24" ht="17" thickBot="1" x14ac:dyDescent="0.4">
      <c r="B7" s="52" t="s">
        <v>62</v>
      </c>
      <c r="C7" s="164" t="s">
        <v>63</v>
      </c>
      <c r="D7" s="422"/>
      <c r="E7" s="92"/>
      <c r="F7" s="215"/>
      <c r="G7" s="112"/>
      <c r="H7" s="91"/>
      <c r="I7" s="92"/>
      <c r="J7" s="93"/>
      <c r="K7" s="391"/>
      <c r="L7" s="140"/>
      <c r="M7" s="92"/>
      <c r="N7" s="141"/>
      <c r="O7" s="113"/>
      <c r="P7" s="141"/>
      <c r="Q7" s="141"/>
      <c r="R7" s="214"/>
      <c r="S7" s="398"/>
      <c r="T7" s="40"/>
    </row>
    <row r="8" spans="1:24" x14ac:dyDescent="0.35">
      <c r="B8" s="575" t="s">
        <v>64</v>
      </c>
      <c r="C8" s="86" t="s">
        <v>3</v>
      </c>
      <c r="D8" s="267">
        <v>289</v>
      </c>
      <c r="E8" s="268" t="s">
        <v>2</v>
      </c>
      <c r="F8" s="268">
        <v>691</v>
      </c>
      <c r="G8" s="269" t="s">
        <v>2</v>
      </c>
      <c r="H8" s="270">
        <v>266.25</v>
      </c>
      <c r="I8" s="271" t="s">
        <v>65</v>
      </c>
      <c r="J8" s="272">
        <v>670.3175</v>
      </c>
      <c r="K8" s="273" t="s">
        <v>2</v>
      </c>
      <c r="L8" s="267">
        <v>131.51268700000006</v>
      </c>
      <c r="M8" s="274" t="s">
        <v>65</v>
      </c>
      <c r="N8" s="268">
        <v>335.98567700000001</v>
      </c>
      <c r="O8" s="275" t="s">
        <v>65</v>
      </c>
      <c r="P8" s="276">
        <f t="shared" ref="P8:P13" si="0">L8*1.115</f>
        <v>146.63664600500007</v>
      </c>
      <c r="Q8" s="277">
        <v>0.13936948699999999</v>
      </c>
      <c r="R8" s="385">
        <v>2052.4370305999937</v>
      </c>
      <c r="S8" s="371">
        <v>5327.4370305999937</v>
      </c>
      <c r="T8" s="37"/>
      <c r="U8" s="213"/>
      <c r="V8" s="9"/>
      <c r="W8" s="213"/>
      <c r="X8" s="9"/>
    </row>
    <row r="9" spans="1:24" x14ac:dyDescent="0.35">
      <c r="B9" s="576"/>
      <c r="C9" s="212" t="s">
        <v>4</v>
      </c>
      <c r="D9" s="278">
        <v>805</v>
      </c>
      <c r="E9" s="187" t="s">
        <v>2</v>
      </c>
      <c r="F9" s="187">
        <v>1842</v>
      </c>
      <c r="G9" s="279" t="s">
        <v>2</v>
      </c>
      <c r="H9" s="280">
        <v>729.31</v>
      </c>
      <c r="I9" s="281" t="s">
        <v>65</v>
      </c>
      <c r="J9" s="282">
        <v>913.45319999999992</v>
      </c>
      <c r="K9" s="283" t="s">
        <v>2</v>
      </c>
      <c r="L9" s="278">
        <v>111.61966499999998</v>
      </c>
      <c r="M9" s="284" t="s">
        <v>65</v>
      </c>
      <c r="N9" s="187">
        <v>236.539604</v>
      </c>
      <c r="O9" s="285" t="s">
        <v>65</v>
      </c>
      <c r="P9" s="286">
        <f t="shared" si="0"/>
        <v>124.45592647499998</v>
      </c>
      <c r="Q9" s="287">
        <v>2.8986367999999998E-2</v>
      </c>
      <c r="R9" s="386">
        <v>1212.9202212000205</v>
      </c>
      <c r="S9" s="372">
        <v>2614.9202212000205</v>
      </c>
      <c r="T9" s="37"/>
    </row>
    <row r="10" spans="1:24" x14ac:dyDescent="0.35">
      <c r="B10" s="576"/>
      <c r="C10" s="212" t="s">
        <v>5</v>
      </c>
      <c r="D10" s="278">
        <v>557</v>
      </c>
      <c r="E10" s="187" t="s">
        <v>2</v>
      </c>
      <c r="F10" s="187">
        <v>1109</v>
      </c>
      <c r="G10" s="279" t="s">
        <v>2</v>
      </c>
      <c r="H10" s="288">
        <v>182.29000000000002</v>
      </c>
      <c r="I10" s="289" t="s">
        <v>65</v>
      </c>
      <c r="J10" s="290">
        <v>385.92363</v>
      </c>
      <c r="K10" s="291" t="s">
        <v>2</v>
      </c>
      <c r="L10" s="278">
        <v>401.221</v>
      </c>
      <c r="M10" s="284" t="s">
        <v>65</v>
      </c>
      <c r="N10" s="187">
        <v>1015.266</v>
      </c>
      <c r="O10" s="285" t="s">
        <v>65</v>
      </c>
      <c r="P10" s="286">
        <f t="shared" si="0"/>
        <v>447.36141500000002</v>
      </c>
      <c r="Q10" s="287">
        <v>0.163768</v>
      </c>
      <c r="R10" s="386">
        <v>1954.616</v>
      </c>
      <c r="S10" s="372">
        <v>4949.616</v>
      </c>
      <c r="T10" s="37"/>
    </row>
    <row r="11" spans="1:24" x14ac:dyDescent="0.35">
      <c r="B11" s="576"/>
      <c r="C11" s="212" t="s">
        <v>6</v>
      </c>
      <c r="D11" s="278">
        <v>952</v>
      </c>
      <c r="E11" s="187" t="s">
        <v>2</v>
      </c>
      <c r="F11" s="187">
        <v>1466</v>
      </c>
      <c r="G11" s="279" t="s">
        <v>2</v>
      </c>
      <c r="H11" s="288">
        <v>109.70479000000003</v>
      </c>
      <c r="I11" s="289" t="s">
        <v>65</v>
      </c>
      <c r="J11" s="290">
        <v>199.90569000000005</v>
      </c>
      <c r="K11" s="291" t="s">
        <v>2</v>
      </c>
      <c r="L11" s="278">
        <v>130</v>
      </c>
      <c r="M11" s="284" t="s">
        <v>2</v>
      </c>
      <c r="N11" s="187">
        <v>204</v>
      </c>
      <c r="O11" s="285" t="s">
        <v>65</v>
      </c>
      <c r="P11" s="286">
        <v>144.94999999999999</v>
      </c>
      <c r="Q11" s="287">
        <v>4.7E-2</v>
      </c>
      <c r="R11" s="386">
        <v>1119</v>
      </c>
      <c r="S11" s="372">
        <v>1815</v>
      </c>
      <c r="T11" s="37"/>
      <c r="U11" s="213"/>
      <c r="V11" s="213"/>
    </row>
    <row r="12" spans="1:24" x14ac:dyDescent="0.35">
      <c r="B12" s="576"/>
      <c r="C12" s="89" t="s">
        <v>7</v>
      </c>
      <c r="D12" s="278">
        <v>13267</v>
      </c>
      <c r="E12" s="170" t="s">
        <v>2</v>
      </c>
      <c r="F12" s="187">
        <v>20159</v>
      </c>
      <c r="G12" s="279" t="s">
        <v>2</v>
      </c>
      <c r="H12" s="288">
        <v>0</v>
      </c>
      <c r="I12" s="289" t="s">
        <v>65</v>
      </c>
      <c r="J12" s="290">
        <v>0</v>
      </c>
      <c r="K12" s="291" t="s">
        <v>2</v>
      </c>
      <c r="L12" s="278">
        <v>2080.9557519199998</v>
      </c>
      <c r="M12" s="284" t="s">
        <v>65</v>
      </c>
      <c r="N12" s="187">
        <v>3944.8919139999998</v>
      </c>
      <c r="O12" s="285" t="s">
        <v>65</v>
      </c>
      <c r="P12" s="284">
        <f t="shared" si="0"/>
        <v>2320.2656633907995</v>
      </c>
      <c r="Q12" s="287">
        <v>0.34331</v>
      </c>
      <c r="R12" s="386">
        <v>28194.849692999996</v>
      </c>
      <c r="S12" s="372">
        <v>51194.849692999996</v>
      </c>
      <c r="T12" s="37"/>
    </row>
    <row r="13" spans="1:24" ht="15" thickBot="1" x14ac:dyDescent="0.4">
      <c r="B13" s="576"/>
      <c r="C13" s="421" t="s">
        <v>8</v>
      </c>
      <c r="D13" s="292">
        <v>38675</v>
      </c>
      <c r="E13" s="171" t="s">
        <v>2</v>
      </c>
      <c r="F13" s="293">
        <v>81239</v>
      </c>
      <c r="G13" s="294" t="s">
        <v>2</v>
      </c>
      <c r="H13" s="295">
        <v>261.09842000000003</v>
      </c>
      <c r="I13" s="296" t="s">
        <v>65</v>
      </c>
      <c r="J13" s="297">
        <v>455.91483000000005</v>
      </c>
      <c r="K13" s="298" t="s">
        <v>2</v>
      </c>
      <c r="L13" s="299">
        <v>5702.8938599999528</v>
      </c>
      <c r="M13" s="300" t="s">
        <v>65</v>
      </c>
      <c r="N13" s="301">
        <v>12066.70966</v>
      </c>
      <c r="O13" s="302" t="s">
        <v>65</v>
      </c>
      <c r="P13" s="303">
        <f t="shared" si="0"/>
        <v>6358.7266538999475</v>
      </c>
      <c r="Q13" s="304">
        <v>0.90447843500000003</v>
      </c>
      <c r="R13" s="387">
        <v>85543.644800000009</v>
      </c>
      <c r="S13" s="373">
        <v>181000.64480000001</v>
      </c>
      <c r="T13" s="37"/>
    </row>
    <row r="14" spans="1:24" ht="15" thickBot="1" x14ac:dyDescent="0.4">
      <c r="B14" s="88"/>
      <c r="C14" s="178" t="s">
        <v>66</v>
      </c>
      <c r="D14" s="305">
        <f>SUM(D8:D13)</f>
        <v>54545</v>
      </c>
      <c r="E14" s="306">
        <v>81204</v>
      </c>
      <c r="F14" s="306">
        <f>SUM(F8:F13)</f>
        <v>106506</v>
      </c>
      <c r="G14" s="307">
        <f t="shared" ref="G14" si="1">F14/E14</f>
        <v>1.3115856361755578</v>
      </c>
      <c r="H14" s="308">
        <f>SUM(H8:H13)</f>
        <v>1548.6532099999999</v>
      </c>
      <c r="I14" s="309">
        <v>5012.5690000000004</v>
      </c>
      <c r="J14" s="309">
        <f>SUM(J8:J13)</f>
        <v>2625.51485</v>
      </c>
      <c r="K14" s="310">
        <f>J14/I14</f>
        <v>0.52378627605924222</v>
      </c>
      <c r="L14" s="311">
        <f>SUM(L8:L13)</f>
        <v>8558.2029639199536</v>
      </c>
      <c r="M14" s="312">
        <v>11595.373</v>
      </c>
      <c r="N14" s="313">
        <f>SUM(N8:N13)</f>
        <v>17803.392854999998</v>
      </c>
      <c r="O14" s="314">
        <f>N14/M14</f>
        <v>1.5353876804997992</v>
      </c>
      <c r="P14" s="313">
        <f>L14*1.115</f>
        <v>9542.3963047707475</v>
      </c>
      <c r="Q14" s="315">
        <f>SUM(Q8:Q13)</f>
        <v>1.6269122899999999</v>
      </c>
      <c r="R14" s="388">
        <f>SUM(R8:R13)</f>
        <v>120077.46774480003</v>
      </c>
      <c r="S14" s="388">
        <f>SUM(S8:S13)</f>
        <v>246902.46774480003</v>
      </c>
      <c r="T14" s="37"/>
      <c r="U14" s="213"/>
      <c r="V14" s="9"/>
    </row>
    <row r="15" spans="1:24" x14ac:dyDescent="0.35">
      <c r="B15" s="575" t="s">
        <v>20</v>
      </c>
      <c r="C15" s="50" t="s">
        <v>67</v>
      </c>
      <c r="D15" s="142">
        <v>27</v>
      </c>
      <c r="E15" s="143">
        <v>281</v>
      </c>
      <c r="F15" s="143">
        <v>42</v>
      </c>
      <c r="G15" s="144">
        <f>F15/E15</f>
        <v>0.1494661921708185</v>
      </c>
      <c r="H15" s="241">
        <v>273.38220999999999</v>
      </c>
      <c r="I15" s="235">
        <v>2943.2649999999999</v>
      </c>
      <c r="J15" s="235">
        <v>603.37778000000003</v>
      </c>
      <c r="K15" s="238">
        <f>J15/I15</f>
        <v>0.20500287266012407</v>
      </c>
      <c r="L15" s="316">
        <v>17.3</v>
      </c>
      <c r="M15" s="317">
        <v>626.90599999999995</v>
      </c>
      <c r="N15" s="165">
        <v>38.200000000000003</v>
      </c>
      <c r="O15" s="114">
        <f>N15/M15</f>
        <v>6.0934175139494604E-2</v>
      </c>
      <c r="P15" s="165">
        <f>L15*1.115</f>
        <v>19.2895</v>
      </c>
      <c r="Q15" s="216">
        <v>0</v>
      </c>
      <c r="R15" s="165">
        <v>505.1</v>
      </c>
      <c r="S15" s="374">
        <v>998.9</v>
      </c>
      <c r="T15" s="37"/>
    </row>
    <row r="16" spans="1:24" ht="16.5" x14ac:dyDescent="0.35">
      <c r="B16" s="576"/>
      <c r="C16" s="194" t="s">
        <v>68</v>
      </c>
      <c r="D16" s="318">
        <v>257</v>
      </c>
      <c r="E16" s="319">
        <v>6500</v>
      </c>
      <c r="F16" s="319">
        <v>257</v>
      </c>
      <c r="G16" s="320">
        <f>F16/E16</f>
        <v>3.9538461538461536E-2</v>
      </c>
      <c r="H16" s="321">
        <v>-46.329659999999997</v>
      </c>
      <c r="I16" s="322">
        <v>3681.07</v>
      </c>
      <c r="J16" s="322">
        <v>352.17347000000001</v>
      </c>
      <c r="K16" s="239">
        <f>J16/I16</f>
        <v>9.5671494972929066E-2</v>
      </c>
      <c r="L16" s="193">
        <v>129.30000000000001</v>
      </c>
      <c r="M16" s="146">
        <v>6835.1059999999998</v>
      </c>
      <c r="N16" s="146">
        <v>129.30000000000001</v>
      </c>
      <c r="O16" s="240">
        <f>N16/M16</f>
        <v>1.8917043861499738E-2</v>
      </c>
      <c r="P16" s="192">
        <f>L16*1.115</f>
        <v>144.1695</v>
      </c>
      <c r="Q16" s="217">
        <v>7.7000000000000002E-3</v>
      </c>
      <c r="R16" s="166">
        <v>1722</v>
      </c>
      <c r="S16" s="375">
        <v>1722</v>
      </c>
      <c r="T16" s="37"/>
    </row>
    <row r="17" spans="2:35" ht="15" thickBot="1" x14ac:dyDescent="0.4">
      <c r="B17" s="576"/>
      <c r="C17" s="49" t="s">
        <v>10</v>
      </c>
      <c r="D17" s="323">
        <v>107</v>
      </c>
      <c r="E17" s="324">
        <v>450</v>
      </c>
      <c r="F17" s="324">
        <v>107</v>
      </c>
      <c r="G17" s="325">
        <f>F17/E17</f>
        <v>0.23777777777777778</v>
      </c>
      <c r="H17" s="326">
        <v>250.47893999999999</v>
      </c>
      <c r="I17" s="327">
        <v>4214.8360000000002</v>
      </c>
      <c r="J17" s="327">
        <v>504.42917999999997</v>
      </c>
      <c r="K17" s="328">
        <f>J17/I17</f>
        <v>0.11967943236700074</v>
      </c>
      <c r="L17" s="329">
        <v>109.4</v>
      </c>
      <c r="M17" s="330">
        <v>824.19899999999996</v>
      </c>
      <c r="N17" s="174">
        <v>109.4</v>
      </c>
      <c r="O17" s="156">
        <f>N17/M17</f>
        <v>0.13273493416031809</v>
      </c>
      <c r="P17" s="330">
        <f>L17*1.115</f>
        <v>121.98100000000001</v>
      </c>
      <c r="Q17" s="219">
        <v>7.4000000000000003E-3</v>
      </c>
      <c r="R17" s="174">
        <v>1363.4</v>
      </c>
      <c r="S17" s="376">
        <v>1363.4</v>
      </c>
      <c r="T17" s="37"/>
    </row>
    <row r="18" spans="2:35" ht="17" thickBot="1" x14ac:dyDescent="0.4">
      <c r="B18" s="36" t="s">
        <v>21</v>
      </c>
      <c r="C18" s="195" t="s">
        <v>69</v>
      </c>
      <c r="D18" s="331">
        <v>235719</v>
      </c>
      <c r="E18" s="332" t="s">
        <v>70</v>
      </c>
      <c r="F18" s="332">
        <v>235719</v>
      </c>
      <c r="G18" s="333" t="s">
        <v>2</v>
      </c>
      <c r="H18" s="334">
        <v>0.67692000000000008</v>
      </c>
      <c r="I18" s="335" t="s">
        <v>71</v>
      </c>
      <c r="J18" s="335">
        <v>1.4849300000000001</v>
      </c>
      <c r="K18" s="336" t="s">
        <v>2</v>
      </c>
      <c r="L18" s="337">
        <v>3401.9954811920002</v>
      </c>
      <c r="M18" s="196" t="s">
        <v>70</v>
      </c>
      <c r="N18" s="172">
        <v>6279.7799974749996</v>
      </c>
      <c r="O18" s="116" t="s">
        <v>2</v>
      </c>
      <c r="P18" s="196">
        <f t="shared" ref="P18" si="2">L18*1.115</f>
        <v>3793.2249615290802</v>
      </c>
      <c r="Q18" s="338">
        <v>2.9183744822580646</v>
      </c>
      <c r="R18" s="172">
        <v>3401.9954811920002</v>
      </c>
      <c r="S18" s="377">
        <v>6279.7799974749996</v>
      </c>
      <c r="T18" s="37"/>
    </row>
    <row r="19" spans="2:35" ht="15" thickBot="1" x14ac:dyDescent="0.4">
      <c r="B19" s="53" t="s">
        <v>72</v>
      </c>
      <c r="C19" s="57"/>
      <c r="D19" s="125">
        <f>SUM(D14:D18)</f>
        <v>290655</v>
      </c>
      <c r="E19" s="126">
        <f>SUM(E14:E18)</f>
        <v>88435</v>
      </c>
      <c r="F19" s="126">
        <f>SUM(F14:F18)</f>
        <v>342631</v>
      </c>
      <c r="G19" s="105">
        <f t="shared" ref="G19" si="3">F19/E19</f>
        <v>3.8743823146944085</v>
      </c>
      <c r="H19" s="175">
        <f>SUM(H14:H18)</f>
        <v>2026.8616199999999</v>
      </c>
      <c r="I19" s="176">
        <f>SUM(I14:I18)</f>
        <v>15851.740000000002</v>
      </c>
      <c r="J19" s="176">
        <f>SUM(J14:J18)</f>
        <v>4086.9802100000006</v>
      </c>
      <c r="K19" s="339">
        <f t="shared" ref="K19" si="4">J19/I19</f>
        <v>0.25782533715541639</v>
      </c>
      <c r="L19" s="125">
        <f>SUM(L14:L18)</f>
        <v>12216.198445111952</v>
      </c>
      <c r="M19" s="126">
        <f>SUM(M14:M18)</f>
        <v>19881.583999999999</v>
      </c>
      <c r="N19" s="167">
        <f>SUM(N14:N18)</f>
        <v>24360.072852475001</v>
      </c>
      <c r="O19" s="117">
        <f>N19/M19</f>
        <v>1.2252581510846923</v>
      </c>
      <c r="P19" s="167">
        <f>SUM(P14:P18)</f>
        <v>13621.061266299828</v>
      </c>
      <c r="Q19" s="220">
        <f t="shared" ref="Q19" si="5">SUM(Q14:Q18)</f>
        <v>4.5603867722580649</v>
      </c>
      <c r="R19" s="126">
        <f>SUM(R14:R18)</f>
        <v>127069.96322599203</v>
      </c>
      <c r="S19" s="126">
        <f>SUM(S14:S18)</f>
        <v>257266.54774227503</v>
      </c>
      <c r="T19" s="40"/>
    </row>
    <row r="20" spans="2:35" ht="15" thickBot="1" x14ac:dyDescent="0.4">
      <c r="B20" s="15"/>
      <c r="C20" s="59"/>
      <c r="D20" s="127"/>
      <c r="E20" s="128"/>
      <c r="F20" s="128"/>
      <c r="G20" s="106"/>
      <c r="H20" s="95"/>
      <c r="I20" s="96"/>
      <c r="J20" s="96"/>
      <c r="K20" s="340"/>
      <c r="L20" s="127"/>
      <c r="M20" s="128"/>
      <c r="N20" s="168"/>
      <c r="O20" s="118"/>
      <c r="P20" s="168"/>
      <c r="Q20" s="221"/>
      <c r="R20" s="128"/>
      <c r="S20" s="341"/>
      <c r="T20" s="43"/>
    </row>
    <row r="21" spans="2:35" ht="15" thickBot="1" x14ac:dyDescent="0.4">
      <c r="B21" s="58" t="s">
        <v>73</v>
      </c>
      <c r="C21" s="56" t="s">
        <v>23</v>
      </c>
      <c r="D21" s="129"/>
      <c r="E21" s="130"/>
      <c r="F21" s="130"/>
      <c r="G21" s="107"/>
      <c r="H21" s="98"/>
      <c r="I21" s="99"/>
      <c r="J21" s="99"/>
      <c r="K21" s="342"/>
      <c r="L21" s="129"/>
      <c r="M21" s="130"/>
      <c r="N21" s="169"/>
      <c r="O21" s="119"/>
      <c r="P21" s="169"/>
      <c r="Q21" s="222"/>
      <c r="R21" s="130"/>
      <c r="S21" s="343"/>
      <c r="T21" s="40"/>
    </row>
    <row r="22" spans="2:35" ht="15" thickBot="1" x14ac:dyDescent="0.4">
      <c r="B22" s="51" t="s">
        <v>12</v>
      </c>
      <c r="C22" s="90" t="s">
        <v>74</v>
      </c>
      <c r="D22" s="242">
        <v>0</v>
      </c>
      <c r="E22" s="196">
        <v>180</v>
      </c>
      <c r="F22" s="196">
        <v>0</v>
      </c>
      <c r="G22" s="344">
        <f t="shared" ref="G22:G26" si="6">F22/E22</f>
        <v>0</v>
      </c>
      <c r="H22" s="345">
        <v>396.33184</v>
      </c>
      <c r="I22" s="346">
        <v>12369.521000000001</v>
      </c>
      <c r="J22" s="346">
        <v>959.27751000000012</v>
      </c>
      <c r="K22" s="347">
        <f t="shared" ref="K22:K26" si="7">J22/I22</f>
        <v>7.7551710369382937E-2</v>
      </c>
      <c r="L22" s="242">
        <v>0</v>
      </c>
      <c r="M22" s="196">
        <v>8363.3649999999998</v>
      </c>
      <c r="N22" s="189">
        <v>0</v>
      </c>
      <c r="O22" s="190">
        <f>N22/M22</f>
        <v>0</v>
      </c>
      <c r="P22" s="189">
        <f>L22*1.099</f>
        <v>0</v>
      </c>
      <c r="Q22" s="223">
        <v>0</v>
      </c>
      <c r="R22" s="189">
        <v>0</v>
      </c>
      <c r="S22" s="378">
        <v>0</v>
      </c>
      <c r="T22" s="37"/>
    </row>
    <row r="23" spans="2:35" ht="16.5" x14ac:dyDescent="0.35">
      <c r="B23" s="572" t="s">
        <v>14</v>
      </c>
      <c r="C23" s="86" t="s">
        <v>75</v>
      </c>
      <c r="D23" s="348">
        <v>79</v>
      </c>
      <c r="E23" s="237">
        <v>126542</v>
      </c>
      <c r="F23" s="349">
        <v>150</v>
      </c>
      <c r="G23" s="350">
        <f t="shared" si="6"/>
        <v>1.1853771870209101E-3</v>
      </c>
      <c r="H23" s="228">
        <v>1318.83844</v>
      </c>
      <c r="I23" s="229">
        <v>4062.402</v>
      </c>
      <c r="J23" s="229">
        <v>2373.5920100000003</v>
      </c>
      <c r="K23" s="350">
        <f t="shared" si="7"/>
        <v>0.58428289716281168</v>
      </c>
      <c r="L23" s="348">
        <v>3621.8</v>
      </c>
      <c r="M23" s="237">
        <v>27604.255000000001</v>
      </c>
      <c r="N23" s="351">
        <v>7159</v>
      </c>
      <c r="O23" s="188">
        <f>N23/M23</f>
        <v>0.25934407575933494</v>
      </c>
      <c r="P23" s="187">
        <f>L23*1.091</f>
        <v>3951.3838000000001</v>
      </c>
      <c r="Q23" s="352">
        <v>1.2202</v>
      </c>
      <c r="R23" s="351">
        <v>53126.2</v>
      </c>
      <c r="S23" s="541">
        <v>105361.1</v>
      </c>
      <c r="T23" s="37"/>
    </row>
    <row r="24" spans="2:35" x14ac:dyDescent="0.35">
      <c r="B24" s="573"/>
      <c r="C24" s="83" t="s">
        <v>16</v>
      </c>
      <c r="D24" s="145">
        <v>0</v>
      </c>
      <c r="E24" s="146">
        <v>25</v>
      </c>
      <c r="F24" s="146">
        <v>0</v>
      </c>
      <c r="G24" s="353">
        <f t="shared" si="6"/>
        <v>0</v>
      </c>
      <c r="H24" s="354">
        <v>138.23302999999999</v>
      </c>
      <c r="I24" s="236">
        <v>279.64699999999999</v>
      </c>
      <c r="J24" s="236">
        <v>272.70753999999999</v>
      </c>
      <c r="K24" s="353">
        <f t="shared" si="7"/>
        <v>0.9751849295719246</v>
      </c>
      <c r="L24" s="145">
        <v>0</v>
      </c>
      <c r="M24" s="146">
        <v>800.52599999999995</v>
      </c>
      <c r="N24" s="170">
        <v>0</v>
      </c>
      <c r="O24" s="120">
        <f t="shared" ref="O24:O25" si="8">N24/M24</f>
        <v>0</v>
      </c>
      <c r="P24" s="170">
        <f>L24*1.077</f>
        <v>0</v>
      </c>
      <c r="Q24" s="224">
        <v>0</v>
      </c>
      <c r="R24" s="170">
        <v>0</v>
      </c>
      <c r="S24" s="379">
        <v>0</v>
      </c>
      <c r="T24" s="37"/>
    </row>
    <row r="25" spans="2:35" ht="15" thickBot="1" x14ac:dyDescent="0.4">
      <c r="B25" s="574"/>
      <c r="C25" s="87" t="s">
        <v>17</v>
      </c>
      <c r="D25" s="355">
        <v>0</v>
      </c>
      <c r="E25" s="356">
        <v>1</v>
      </c>
      <c r="F25" s="356">
        <v>0</v>
      </c>
      <c r="G25" s="357" t="s">
        <v>2</v>
      </c>
      <c r="H25" s="358">
        <v>217.83659</v>
      </c>
      <c r="I25" s="359">
        <v>1146.1969999999999</v>
      </c>
      <c r="J25" s="359">
        <v>400.32079999999996</v>
      </c>
      <c r="K25" s="357">
        <f t="shared" si="7"/>
        <v>0.34926003121627436</v>
      </c>
      <c r="L25" s="355">
        <v>0</v>
      </c>
      <c r="M25" s="356">
        <v>607.87900000000002</v>
      </c>
      <c r="N25" s="171">
        <v>0</v>
      </c>
      <c r="O25" s="121">
        <f t="shared" si="8"/>
        <v>0</v>
      </c>
      <c r="P25" s="171">
        <f>L25*1.069</f>
        <v>0</v>
      </c>
      <c r="Q25" s="225">
        <v>0</v>
      </c>
      <c r="R25" s="171">
        <v>0</v>
      </c>
      <c r="S25" s="380">
        <v>0</v>
      </c>
      <c r="T25" s="37"/>
    </row>
    <row r="26" spans="2:35" s="9" customFormat="1" ht="15" thickBot="1" x14ac:dyDescent="0.4">
      <c r="B26" s="159" t="s">
        <v>76</v>
      </c>
      <c r="C26" s="159"/>
      <c r="D26" s="163">
        <f>SUM(D22:D25)</f>
        <v>79</v>
      </c>
      <c r="E26" s="163">
        <f>SUM(E22:E25)</f>
        <v>126748</v>
      </c>
      <c r="F26" s="163">
        <f>SUM(F22:F25)</f>
        <v>150</v>
      </c>
      <c r="G26" s="108">
        <f t="shared" si="6"/>
        <v>1.183450626439865E-3</v>
      </c>
      <c r="H26" s="94">
        <f>SUM(H22:H25)</f>
        <v>2071.2399</v>
      </c>
      <c r="I26" s="94">
        <f>SUM(I22:I25)</f>
        <v>17857.767000000003</v>
      </c>
      <c r="J26" s="94">
        <f>SUM(J22:J25)</f>
        <v>4005.89786</v>
      </c>
      <c r="K26" s="339">
        <f t="shared" si="7"/>
        <v>0.22432243964208959</v>
      </c>
      <c r="L26" s="131">
        <f>SUM(L22:L25)</f>
        <v>3621.8</v>
      </c>
      <c r="M26" s="126">
        <f>SUM(M22:M25)</f>
        <v>37376.025000000001</v>
      </c>
      <c r="N26" s="126">
        <f>SUM(N22:N25)</f>
        <v>7159</v>
      </c>
      <c r="O26" s="117">
        <f>N26/M26</f>
        <v>0.19153989756802656</v>
      </c>
      <c r="P26" s="173">
        <f>SUM(P22:P25)</f>
        <v>3951.3838000000001</v>
      </c>
      <c r="Q26" s="220">
        <f>SUM(Q22:Q25)</f>
        <v>1.2202</v>
      </c>
      <c r="R26" s="126">
        <f>SUM(R22:R25)</f>
        <v>53126.2</v>
      </c>
      <c r="S26" s="126">
        <f>SUM(S22:S25)</f>
        <v>105361.1</v>
      </c>
      <c r="T26" s="40"/>
      <c r="U26"/>
      <c r="V26"/>
      <c r="W26"/>
      <c r="X26"/>
      <c r="Y26"/>
      <c r="Z26"/>
      <c r="AA26"/>
      <c r="AB26"/>
      <c r="AC26"/>
      <c r="AD26"/>
      <c r="AE26"/>
      <c r="AF26"/>
      <c r="AG26"/>
      <c r="AH26"/>
      <c r="AI26"/>
    </row>
    <row r="27" spans="2:35" ht="15" thickBot="1" x14ac:dyDescent="0.4">
      <c r="B27" s="61"/>
      <c r="C27" s="59"/>
      <c r="D27" s="132"/>
      <c r="E27" s="133"/>
      <c r="F27" s="133"/>
      <c r="G27" s="109"/>
      <c r="H27" s="100"/>
      <c r="I27" s="101"/>
      <c r="J27" s="101"/>
      <c r="K27" s="360"/>
      <c r="L27" s="132"/>
      <c r="M27" s="133"/>
      <c r="N27" s="133"/>
      <c r="O27" s="122"/>
      <c r="P27" s="133"/>
      <c r="Q27" s="226"/>
      <c r="R27" s="133"/>
      <c r="S27" s="381"/>
      <c r="T27" s="43"/>
    </row>
    <row r="28" spans="2:35" x14ac:dyDescent="0.35">
      <c r="B28" s="570" t="s">
        <v>77</v>
      </c>
      <c r="C28" s="50" t="s">
        <v>25</v>
      </c>
      <c r="D28" s="153">
        <v>0</v>
      </c>
      <c r="E28" s="143" t="s">
        <v>2</v>
      </c>
      <c r="F28" s="143">
        <v>0</v>
      </c>
      <c r="G28" s="144" t="s">
        <v>2</v>
      </c>
      <c r="H28" s="150">
        <v>0</v>
      </c>
      <c r="I28" s="148" t="s">
        <v>2</v>
      </c>
      <c r="J28" s="152">
        <v>0</v>
      </c>
      <c r="K28" s="361" t="s">
        <v>2</v>
      </c>
      <c r="L28" s="142">
        <v>0</v>
      </c>
      <c r="M28" s="143" t="s">
        <v>2</v>
      </c>
      <c r="N28" s="165">
        <v>0</v>
      </c>
      <c r="O28" s="114" t="s">
        <v>2</v>
      </c>
      <c r="P28" s="165">
        <f t="shared" ref="P28:P31" si="9">L28*1.115</f>
        <v>0</v>
      </c>
      <c r="Q28" s="216">
        <v>0</v>
      </c>
      <c r="R28" s="165">
        <v>0</v>
      </c>
      <c r="S28" s="374">
        <v>0</v>
      </c>
      <c r="T28" s="43"/>
    </row>
    <row r="29" spans="2:35" x14ac:dyDescent="0.35">
      <c r="B29" s="571"/>
      <c r="C29" s="49" t="s">
        <v>13</v>
      </c>
      <c r="D29" s="154">
        <v>363</v>
      </c>
      <c r="E29" s="146" t="s">
        <v>2</v>
      </c>
      <c r="F29" s="146">
        <v>363</v>
      </c>
      <c r="G29" s="147" t="s">
        <v>2</v>
      </c>
      <c r="H29" s="151">
        <v>0</v>
      </c>
      <c r="I29" s="149" t="s">
        <v>2</v>
      </c>
      <c r="J29" s="149">
        <v>0</v>
      </c>
      <c r="K29" s="353" t="s">
        <v>2</v>
      </c>
      <c r="L29" s="145">
        <v>269.39999999999998</v>
      </c>
      <c r="M29" s="146" t="s">
        <v>2</v>
      </c>
      <c r="N29" s="166">
        <v>269.39999999999998</v>
      </c>
      <c r="O29" s="115" t="s">
        <v>2</v>
      </c>
      <c r="P29" s="166">
        <f t="shared" si="9"/>
        <v>300.38099999999997</v>
      </c>
      <c r="Q29" s="217">
        <v>1.2E-2</v>
      </c>
      <c r="R29" s="166">
        <v>2947.4</v>
      </c>
      <c r="S29" s="375">
        <v>2947.4</v>
      </c>
      <c r="T29" s="43"/>
    </row>
    <row r="30" spans="2:35" x14ac:dyDescent="0.35">
      <c r="B30" s="571"/>
      <c r="C30" s="49" t="s">
        <v>78</v>
      </c>
      <c r="D30" s="154">
        <v>0</v>
      </c>
      <c r="E30" s="146" t="s">
        <v>2</v>
      </c>
      <c r="F30" s="146">
        <v>0</v>
      </c>
      <c r="G30" s="147" t="s">
        <v>2</v>
      </c>
      <c r="H30" s="151">
        <v>0</v>
      </c>
      <c r="I30" s="149" t="s">
        <v>2</v>
      </c>
      <c r="J30" s="149">
        <v>0</v>
      </c>
      <c r="K30" s="353" t="s">
        <v>2</v>
      </c>
      <c r="L30" s="145">
        <v>0</v>
      </c>
      <c r="M30" s="146" t="s">
        <v>2</v>
      </c>
      <c r="N30" s="166">
        <v>0</v>
      </c>
      <c r="O30" s="115" t="s">
        <v>2</v>
      </c>
      <c r="P30" s="166">
        <f t="shared" si="9"/>
        <v>0</v>
      </c>
      <c r="Q30" s="217">
        <v>0</v>
      </c>
      <c r="R30" s="166">
        <v>0</v>
      </c>
      <c r="S30" s="375">
        <v>0</v>
      </c>
      <c r="T30" s="43"/>
    </row>
    <row r="31" spans="2:35" x14ac:dyDescent="0.35">
      <c r="B31" s="571"/>
      <c r="C31" s="49" t="s">
        <v>17</v>
      </c>
      <c r="D31" s="154">
        <v>0</v>
      </c>
      <c r="E31" s="146" t="s">
        <v>2</v>
      </c>
      <c r="F31" s="146">
        <v>0</v>
      </c>
      <c r="G31" s="147" t="s">
        <v>2</v>
      </c>
      <c r="H31" s="151">
        <v>0</v>
      </c>
      <c r="I31" s="149" t="s">
        <v>2</v>
      </c>
      <c r="J31" s="149">
        <v>0</v>
      </c>
      <c r="K31" s="353" t="s">
        <v>2</v>
      </c>
      <c r="L31" s="145">
        <v>0</v>
      </c>
      <c r="M31" s="146" t="s">
        <v>2</v>
      </c>
      <c r="N31" s="166">
        <v>0</v>
      </c>
      <c r="O31" s="115" t="s">
        <v>2</v>
      </c>
      <c r="P31" s="166">
        <f t="shared" si="9"/>
        <v>0</v>
      </c>
      <c r="Q31" s="217">
        <v>0</v>
      </c>
      <c r="R31" s="166">
        <v>0</v>
      </c>
      <c r="S31" s="375">
        <v>0</v>
      </c>
      <c r="T31" s="43"/>
    </row>
    <row r="32" spans="2:35" ht="15" thickBot="1" x14ac:dyDescent="0.4">
      <c r="B32" s="155"/>
      <c r="C32" s="185" t="s">
        <v>79</v>
      </c>
      <c r="D32" s="179">
        <f>SUM(D28:D31)</f>
        <v>363</v>
      </c>
      <c r="E32" s="180">
        <v>2088</v>
      </c>
      <c r="F32" s="180">
        <f>SUM(F28:F31)</f>
        <v>363</v>
      </c>
      <c r="G32" s="181">
        <f t="shared" ref="G32" si="10">F32/E32</f>
        <v>0.17385057471264367</v>
      </c>
      <c r="H32" s="182">
        <v>150.07754</v>
      </c>
      <c r="I32" s="230">
        <v>1364.884</v>
      </c>
      <c r="J32" s="230">
        <v>312.31704999999999</v>
      </c>
      <c r="K32" s="183">
        <f>J32/I32</f>
        <v>0.22882314541015938</v>
      </c>
      <c r="L32" s="179">
        <f>SUM(L28:L31)</f>
        <v>269.39999999999998</v>
      </c>
      <c r="M32" s="180">
        <v>2298.1190000000001</v>
      </c>
      <c r="N32" s="184">
        <f>SUM(N28:N31)</f>
        <v>269.39999999999998</v>
      </c>
      <c r="O32" s="564">
        <f>N32/M32</f>
        <v>0.11722630551333502</v>
      </c>
      <c r="P32" s="186">
        <f t="shared" ref="P32:R32" si="11">SUM(P28:P31)</f>
        <v>300.38099999999997</v>
      </c>
      <c r="Q32" s="218">
        <f t="shared" si="11"/>
        <v>1.2E-2</v>
      </c>
      <c r="R32" s="186">
        <f t="shared" si="11"/>
        <v>2947.4</v>
      </c>
      <c r="S32" s="382">
        <f t="shared" ref="S32" si="12">SUM(S28:S31)</f>
        <v>2947.4</v>
      </c>
      <c r="T32" s="43"/>
    </row>
    <row r="33" spans="2:35" ht="15" thickBot="1" x14ac:dyDescent="0.4">
      <c r="B33" s="61"/>
      <c r="C33" s="59"/>
      <c r="D33" s="132"/>
      <c r="E33" s="133"/>
      <c r="F33" s="133"/>
      <c r="G33" s="109"/>
      <c r="H33" s="232"/>
      <c r="I33" s="233"/>
      <c r="J33" s="233"/>
      <c r="K33" s="362"/>
      <c r="L33" s="132"/>
      <c r="M33" s="133"/>
      <c r="N33" s="133"/>
      <c r="O33" s="122"/>
      <c r="P33" s="133"/>
      <c r="Q33" s="226"/>
      <c r="R33" s="133"/>
      <c r="S33" s="381"/>
      <c r="T33" s="40"/>
    </row>
    <row r="34" spans="2:35" ht="15" thickBot="1" x14ac:dyDescent="0.4">
      <c r="B34" s="159" t="s">
        <v>80</v>
      </c>
      <c r="C34" s="159"/>
      <c r="D34" s="160"/>
      <c r="E34" s="161"/>
      <c r="F34" s="161"/>
      <c r="G34" s="162"/>
      <c r="H34" s="231"/>
      <c r="I34" s="94"/>
      <c r="J34" s="94"/>
      <c r="K34" s="105"/>
      <c r="L34" s="160"/>
      <c r="M34" s="161"/>
      <c r="N34" s="363"/>
      <c r="O34" s="364"/>
      <c r="P34" s="363"/>
      <c r="Q34" s="365"/>
      <c r="R34" s="161"/>
      <c r="S34" s="366"/>
      <c r="T34" s="37"/>
    </row>
    <row r="35" spans="2:35" x14ac:dyDescent="0.35">
      <c r="B35" s="157" t="s">
        <v>81</v>
      </c>
      <c r="C35" s="158"/>
      <c r="D35" s="261" t="s">
        <v>2</v>
      </c>
      <c r="E35" s="262" t="s">
        <v>2</v>
      </c>
      <c r="F35" s="262" t="s">
        <v>2</v>
      </c>
      <c r="G35" s="367" t="s">
        <v>2</v>
      </c>
      <c r="H35" s="368" t="s">
        <v>2</v>
      </c>
      <c r="I35" s="369" t="s">
        <v>2</v>
      </c>
      <c r="J35" s="369" t="s">
        <v>2</v>
      </c>
      <c r="K35" s="392" t="s">
        <v>2</v>
      </c>
      <c r="L35" s="261" t="s">
        <v>2</v>
      </c>
      <c r="M35" s="262" t="s">
        <v>2</v>
      </c>
      <c r="N35" s="165" t="s">
        <v>2</v>
      </c>
      <c r="O35" s="114" t="s">
        <v>2</v>
      </c>
      <c r="P35" s="165" t="s">
        <v>2</v>
      </c>
      <c r="Q35" s="216" t="s">
        <v>2</v>
      </c>
      <c r="R35" s="165" t="s">
        <v>2</v>
      </c>
      <c r="S35" s="374" t="s">
        <v>2</v>
      </c>
      <c r="T35" s="40"/>
    </row>
    <row r="36" spans="2:35" ht="15" thickBot="1" x14ac:dyDescent="0.4">
      <c r="B36" s="8" t="s">
        <v>82</v>
      </c>
      <c r="C36" s="14"/>
      <c r="D36" s="135">
        <f>SUM(D35)</f>
        <v>0</v>
      </c>
      <c r="E36" s="136">
        <f>SUM(E35)</f>
        <v>0</v>
      </c>
      <c r="F36" s="136">
        <f>SUM(F35)</f>
        <v>0</v>
      </c>
      <c r="G36" s="110" t="s">
        <v>2</v>
      </c>
      <c r="H36" s="102">
        <f>SUM(H35)</f>
        <v>0</v>
      </c>
      <c r="I36" s="103">
        <f>SUM(I35)</f>
        <v>0</v>
      </c>
      <c r="J36" s="103">
        <f>SUM(J35)</f>
        <v>0</v>
      </c>
      <c r="K36" s="256" t="s">
        <v>2</v>
      </c>
      <c r="L36" s="135">
        <f>SUM(L35)</f>
        <v>0</v>
      </c>
      <c r="M36" s="136">
        <f>SUM(M35)</f>
        <v>0</v>
      </c>
      <c r="N36" s="136">
        <f>SUM(N35)</f>
        <v>0</v>
      </c>
      <c r="O36" s="123" t="s">
        <v>2</v>
      </c>
      <c r="P36" s="136">
        <f>SUM(P35)</f>
        <v>0</v>
      </c>
      <c r="Q36" s="227">
        <f>SUM(Q35)</f>
        <v>0</v>
      </c>
      <c r="R36" s="136">
        <f>SUM(R35)</f>
        <v>0</v>
      </c>
      <c r="S36" s="383">
        <f>SUM(S35)</f>
        <v>0</v>
      </c>
      <c r="T36" s="43"/>
    </row>
    <row r="37" spans="2:35" ht="15" thickBot="1" x14ac:dyDescent="0.4">
      <c r="B37" s="15"/>
      <c r="C37" s="16"/>
      <c r="D37" s="137"/>
      <c r="E37" s="128"/>
      <c r="F37" s="128"/>
      <c r="G37" s="111"/>
      <c r="H37" s="104"/>
      <c r="I37" s="97"/>
      <c r="J37" s="97"/>
      <c r="K37" s="393"/>
      <c r="L37" s="257"/>
      <c r="M37" s="258"/>
      <c r="N37" s="258"/>
      <c r="O37" s="259"/>
      <c r="P37" s="258"/>
      <c r="Q37" s="260"/>
      <c r="R37" s="258"/>
      <c r="S37" s="399"/>
      <c r="T37" s="40"/>
    </row>
    <row r="38" spans="2:35" ht="15" thickBot="1" x14ac:dyDescent="0.4">
      <c r="B38" s="18" t="s">
        <v>83</v>
      </c>
      <c r="C38" s="19"/>
      <c r="D38" s="138"/>
      <c r="E38" s="139"/>
      <c r="F38" s="139"/>
      <c r="G38" s="210"/>
      <c r="H38" s="263">
        <v>2.6714099999999998</v>
      </c>
      <c r="I38" s="211">
        <v>950</v>
      </c>
      <c r="J38" s="263">
        <v>20.440510000000003</v>
      </c>
      <c r="K38" s="394">
        <f>J38/I38</f>
        <v>2.1516326315789477E-2</v>
      </c>
      <c r="L38" s="138"/>
      <c r="M38" s="139"/>
      <c r="N38" s="139"/>
      <c r="O38" s="124"/>
      <c r="P38" s="139"/>
      <c r="Q38" s="139"/>
      <c r="R38" s="139"/>
      <c r="S38" s="384"/>
      <c r="T38" s="11"/>
      <c r="U38" s="9"/>
      <c r="V38" s="9"/>
      <c r="W38" s="9"/>
      <c r="X38" s="9"/>
      <c r="Y38" s="9"/>
      <c r="Z38" s="9"/>
      <c r="AA38" s="9"/>
      <c r="AB38" s="9"/>
      <c r="AC38" s="9"/>
      <c r="AD38" s="9"/>
      <c r="AE38" s="9"/>
      <c r="AF38" s="9"/>
      <c r="AG38" s="9"/>
      <c r="AH38" s="9"/>
      <c r="AI38" s="9"/>
    </row>
    <row r="39" spans="2:35" ht="15" thickBot="1" x14ac:dyDescent="0.4">
      <c r="B39" s="8" t="s">
        <v>84</v>
      </c>
      <c r="C39" s="14"/>
      <c r="D39" s="135">
        <f>SUM(D36,D32,D26,D19)</f>
        <v>291097</v>
      </c>
      <c r="E39" s="136">
        <f>SUM(E36,E32,E26,E19)</f>
        <v>217271</v>
      </c>
      <c r="F39" s="136">
        <f>SUM(F36,F32,F26,F19)</f>
        <v>343144</v>
      </c>
      <c r="G39" s="110">
        <f>F39/E39</f>
        <v>1.5793364047663978</v>
      </c>
      <c r="H39" s="423">
        <f>SUM(H36,H32,H26,H19,H38)</f>
        <v>4250.8504699999994</v>
      </c>
      <c r="I39" s="419">
        <f>SUM(I36,I32,I26,I19,I38)</f>
        <v>36024.391000000003</v>
      </c>
      <c r="J39" s="419">
        <f>SUM(J36,J32,J26,J19,J38)</f>
        <v>8425.6356300000007</v>
      </c>
      <c r="K39" s="420">
        <f>J39/I39</f>
        <v>0.23388696924814079</v>
      </c>
      <c r="L39" s="135">
        <f>SUM(L36,L32,L26,L19)</f>
        <v>16107.398445111952</v>
      </c>
      <c r="M39" s="136">
        <f>SUM(M36,M32,M26,M19)</f>
        <v>59555.728000000003</v>
      </c>
      <c r="N39" s="136">
        <f>SUM(N36,N32,N26,N19)</f>
        <v>31788.472852475003</v>
      </c>
      <c r="O39" s="123">
        <f>N39/M39</f>
        <v>0.53376012551597052</v>
      </c>
      <c r="P39" s="136">
        <f>SUM(P36,P32,P26,P19)</f>
        <v>17872.826066299829</v>
      </c>
      <c r="Q39" s="227">
        <f>SUM(Q36,Q32,Q26,Q19)</f>
        <v>5.7925867722580646</v>
      </c>
      <c r="R39" s="136">
        <f>SUM(R36,R32,R26,R19)</f>
        <v>183143.56322599202</v>
      </c>
      <c r="S39" s="383">
        <f>SUM(S36,S32,S26,S19)</f>
        <v>365575.04774227506</v>
      </c>
      <c r="T39" s="40"/>
    </row>
    <row r="40" spans="2:35" ht="16.5" x14ac:dyDescent="0.35">
      <c r="B40" s="20" t="s">
        <v>85</v>
      </c>
      <c r="C40" s="9"/>
      <c r="D40" s="9"/>
      <c r="E40" s="9"/>
      <c r="F40" s="9"/>
      <c r="G40" s="9"/>
      <c r="H40" s="9"/>
      <c r="I40" s="9"/>
      <c r="J40" s="264"/>
      <c r="K40" s="9"/>
      <c r="L40" s="424"/>
      <c r="M40" s="9"/>
      <c r="N40" s="265"/>
      <c r="O40" s="9"/>
      <c r="P40" s="9"/>
      <c r="Q40" s="9"/>
      <c r="R40" s="424"/>
      <c r="S40" s="11"/>
      <c r="T40" s="11"/>
      <c r="U40" s="9"/>
      <c r="V40" s="9"/>
      <c r="W40" s="9"/>
      <c r="X40" s="9"/>
      <c r="Y40" s="9"/>
      <c r="Z40" s="9"/>
      <c r="AA40" s="9"/>
      <c r="AB40" s="9"/>
      <c r="AC40" s="9"/>
      <c r="AD40" s="9"/>
      <c r="AE40" s="9"/>
      <c r="AF40" s="9"/>
      <c r="AG40" s="9"/>
      <c r="AH40" s="9"/>
      <c r="AI40" s="9"/>
    </row>
    <row r="41" spans="2:35" ht="16.5" x14ac:dyDescent="0.35">
      <c r="B41" s="20" t="s">
        <v>86</v>
      </c>
      <c r="C41" s="9"/>
      <c r="D41" s="9"/>
      <c r="E41" s="9"/>
      <c r="F41" s="9"/>
      <c r="G41" s="9"/>
      <c r="H41" s="9"/>
      <c r="I41" s="9"/>
      <c r="J41" s="9"/>
      <c r="K41" s="9"/>
      <c r="L41" s="9"/>
      <c r="M41" s="9"/>
      <c r="N41" s="9"/>
      <c r="O41" s="9"/>
      <c r="P41" s="9"/>
      <c r="Q41" s="9"/>
      <c r="R41" s="9"/>
    </row>
    <row r="42" spans="2:35" ht="16.5" x14ac:dyDescent="0.35">
      <c r="B42" t="s">
        <v>87</v>
      </c>
      <c r="N42"/>
      <c r="O42"/>
      <c r="P42"/>
      <c r="Q42"/>
      <c r="S42"/>
    </row>
    <row r="43" spans="2:35" ht="16.5" x14ac:dyDescent="0.35">
      <c r="B43" s="20" t="s">
        <v>88</v>
      </c>
    </row>
    <row r="44" spans="2:35" x14ac:dyDescent="0.35">
      <c r="B44" t="s">
        <v>89</v>
      </c>
    </row>
    <row r="48" spans="2:35" x14ac:dyDescent="0.35">
      <c r="K48" s="191"/>
    </row>
    <row r="49" spans="11:20" x14ac:dyDescent="0.35">
      <c r="K49" s="191"/>
    </row>
    <row r="50" spans="11:20" x14ac:dyDescent="0.35">
      <c r="K50" s="191"/>
    </row>
    <row r="51" spans="11:20" x14ac:dyDescent="0.35">
      <c r="K51" s="191"/>
    </row>
    <row r="52" spans="11:20" x14ac:dyDescent="0.35">
      <c r="K52" s="191"/>
    </row>
    <row r="53" spans="11:20" x14ac:dyDescent="0.35">
      <c r="K53" s="191"/>
    </row>
    <row r="54" spans="11:20" x14ac:dyDescent="0.35">
      <c r="K54" s="191"/>
    </row>
    <row r="55" spans="11:20" x14ac:dyDescent="0.35">
      <c r="K55" s="191"/>
    </row>
    <row r="56" spans="11:20" x14ac:dyDescent="0.35">
      <c r="K56" s="191"/>
    </row>
    <row r="57" spans="11:20" x14ac:dyDescent="0.35">
      <c r="K57" s="191"/>
    </row>
    <row r="58" spans="11:20" x14ac:dyDescent="0.35">
      <c r="K58" s="191"/>
    </row>
    <row r="59" spans="11:20" x14ac:dyDescent="0.35">
      <c r="K59" s="191"/>
    </row>
    <row r="61" spans="11:20" x14ac:dyDescent="0.35">
      <c r="K61" s="191"/>
      <c r="M61" s="2"/>
      <c r="P61" s="3"/>
      <c r="Q61"/>
      <c r="T61"/>
    </row>
    <row r="62" spans="11:20" x14ac:dyDescent="0.35">
      <c r="K62" s="191"/>
      <c r="M62" s="2"/>
      <c r="P62" s="3"/>
      <c r="Q62"/>
      <c r="T62"/>
    </row>
    <row r="63" spans="11:20" x14ac:dyDescent="0.35">
      <c r="K63" s="191"/>
      <c r="M63" s="2"/>
      <c r="P63" s="3"/>
      <c r="Q63"/>
      <c r="T63"/>
    </row>
    <row r="64" spans="11:20" x14ac:dyDescent="0.35">
      <c r="K64" s="191"/>
      <c r="M64" s="2"/>
      <c r="P64" s="3"/>
      <c r="Q64"/>
      <c r="T64"/>
    </row>
    <row r="65" spans="11:20" x14ac:dyDescent="0.35">
      <c r="K65" s="191"/>
      <c r="M65" s="2"/>
      <c r="P65" s="3"/>
      <c r="Q65"/>
      <c r="T65"/>
    </row>
    <row r="66" spans="11:20" x14ac:dyDescent="0.35">
      <c r="K66" s="191"/>
      <c r="M66" s="2"/>
      <c r="P66" s="3"/>
      <c r="Q66"/>
      <c r="T66"/>
    </row>
    <row r="67" spans="11:20" x14ac:dyDescent="0.35">
      <c r="K67" s="191"/>
      <c r="M67" s="2"/>
      <c r="P67" s="3"/>
      <c r="Q67"/>
      <c r="T67"/>
    </row>
    <row r="68" spans="11:20" x14ac:dyDescent="0.35">
      <c r="K68" s="191"/>
      <c r="M68" s="2"/>
      <c r="P68" s="3"/>
      <c r="Q68"/>
      <c r="T68"/>
    </row>
    <row r="69" spans="11:20" x14ac:dyDescent="0.35">
      <c r="K69" s="191"/>
      <c r="M69" s="2"/>
      <c r="P69" s="3"/>
      <c r="Q69"/>
      <c r="T69"/>
    </row>
    <row r="70" spans="11:20" x14ac:dyDescent="0.35">
      <c r="K70" s="191"/>
      <c r="M70" s="2"/>
      <c r="P70" s="3"/>
      <c r="Q70"/>
      <c r="T70"/>
    </row>
    <row r="71" spans="11:20" x14ac:dyDescent="0.35">
      <c r="K71" s="191"/>
      <c r="M71" s="2"/>
      <c r="P71" s="3"/>
      <c r="Q71"/>
      <c r="T71"/>
    </row>
    <row r="72" spans="11:20" x14ac:dyDescent="0.35">
      <c r="K72" s="191"/>
      <c r="M72" s="2"/>
      <c r="P72" s="3"/>
      <c r="Q72"/>
      <c r="T72"/>
    </row>
  </sheetData>
  <mergeCells count="7">
    <mergeCell ref="L4:S4"/>
    <mergeCell ref="D4:G4"/>
    <mergeCell ref="H4:K4"/>
    <mergeCell ref="B28:B31"/>
    <mergeCell ref="B23:B25"/>
    <mergeCell ref="B8:B13"/>
    <mergeCell ref="B15:B17"/>
  </mergeCells>
  <pageMargins left="0.25" right="0.25" top="0.75" bottom="0.75" header="0.3" footer="0.3"/>
  <pageSetup scale="10" fitToHeight="0" orientation="landscape" r:id="rId1"/>
  <headerFooter>
    <oddHeader xml:space="preserve">&amp;CACE Q2 of Program Year 2022 Portfolio Summary Reporting Table </oddHeader>
    <oddFooter>&amp;C&amp;N&amp;R&amp;D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1607409894101"/>
    <pageSetUpPr fitToPage="1"/>
  </sheetPr>
  <dimension ref="A1:AD29"/>
  <sheetViews>
    <sheetView zoomScaleSheetLayoutView="100" workbookViewId="0">
      <selection activeCell="J28" sqref="J28"/>
    </sheetView>
  </sheetViews>
  <sheetFormatPr defaultColWidth="9.26953125" defaultRowHeight="14.5" x14ac:dyDescent="0.35"/>
  <cols>
    <col min="1" max="1" width="4.26953125" customWidth="1"/>
    <col min="2" max="2" width="22.1796875" customWidth="1"/>
    <col min="3" max="3" width="39.453125" customWidth="1"/>
    <col min="4" max="8" width="13.54296875" customWidth="1"/>
    <col min="9" max="9" width="14.54296875" customWidth="1"/>
    <col min="10" max="10" width="16.26953125" customWidth="1"/>
    <col min="11" max="11" width="16.26953125" style="4" customWidth="1"/>
    <col min="12" max="13" width="16.26953125" customWidth="1"/>
    <col min="14" max="15" width="15.7265625" style="2" customWidth="1"/>
    <col min="16" max="16" width="13.54296875" customWidth="1"/>
    <col min="20" max="20" width="9.26953125" customWidth="1"/>
  </cols>
  <sheetData>
    <row r="1" spans="1:15" ht="23.5" x14ac:dyDescent="0.55000000000000004">
      <c r="A1" s="1" t="s">
        <v>26</v>
      </c>
      <c r="K1" s="38"/>
      <c r="N1" s="37"/>
      <c r="O1" s="37"/>
    </row>
    <row r="2" spans="1:15" x14ac:dyDescent="0.35">
      <c r="K2" s="38"/>
      <c r="N2" s="37"/>
      <c r="O2" s="37"/>
    </row>
    <row r="3" spans="1:15" ht="19" thickBot="1" x14ac:dyDescent="0.5">
      <c r="A3" s="5"/>
      <c r="B3" s="5" t="s">
        <v>27</v>
      </c>
      <c r="C3" s="5"/>
      <c r="D3" s="5"/>
      <c r="E3" s="5"/>
      <c r="F3" s="5"/>
      <c r="G3" s="5"/>
      <c r="H3" s="5"/>
      <c r="K3" s="48"/>
      <c r="N3" s="37"/>
      <c r="O3" s="37"/>
    </row>
    <row r="4" spans="1:15" ht="43.15" customHeight="1" thickBot="1" x14ac:dyDescent="0.4">
      <c r="A4" t="s">
        <v>28</v>
      </c>
      <c r="B4" s="63"/>
      <c r="C4" s="266"/>
      <c r="D4" s="566" t="s">
        <v>29</v>
      </c>
      <c r="E4" s="566"/>
      <c r="F4" s="584" t="s">
        <v>90</v>
      </c>
      <c r="G4" s="585"/>
      <c r="H4" s="586" t="s">
        <v>31</v>
      </c>
      <c r="I4" s="587"/>
      <c r="K4" s="38"/>
      <c r="M4" s="45" t="s">
        <v>29</v>
      </c>
      <c r="N4" s="45"/>
      <c r="O4" s="45"/>
    </row>
    <row r="5" spans="1:15" ht="21" customHeight="1" thickBot="1" x14ac:dyDescent="0.4">
      <c r="B5" s="80"/>
      <c r="C5" s="417"/>
      <c r="D5" s="416" t="s">
        <v>32</v>
      </c>
      <c r="E5" s="69" t="s">
        <v>33</v>
      </c>
      <c r="F5" s="74" t="s">
        <v>34</v>
      </c>
      <c r="G5" s="75" t="s">
        <v>91</v>
      </c>
      <c r="H5" s="65" t="s">
        <v>36</v>
      </c>
      <c r="I5" s="66" t="s">
        <v>37</v>
      </c>
      <c r="K5" s="38"/>
      <c r="N5" s="37"/>
      <c r="O5" s="37"/>
    </row>
    <row r="6" spans="1:15" ht="52.5" customHeight="1" thickBot="1" x14ac:dyDescent="0.4">
      <c r="B6" s="81"/>
      <c r="C6" s="418"/>
      <c r="D6" s="579" t="s">
        <v>24</v>
      </c>
      <c r="E6" s="579"/>
      <c r="F6" s="580" t="s">
        <v>92</v>
      </c>
      <c r="G6" s="581"/>
      <c r="H6" s="582" t="s">
        <v>93</v>
      </c>
      <c r="I6" s="583"/>
      <c r="K6" s="38"/>
      <c r="N6" s="37"/>
      <c r="O6" s="37"/>
    </row>
    <row r="7" spans="1:15" ht="29.5" thickBot="1" x14ac:dyDescent="0.4">
      <c r="B7" s="56" t="s">
        <v>62</v>
      </c>
      <c r="C7" s="447" t="s">
        <v>94</v>
      </c>
      <c r="D7" s="67" t="s">
        <v>95</v>
      </c>
      <c r="E7" s="82" t="s">
        <v>96</v>
      </c>
      <c r="F7" s="67" t="s">
        <v>95</v>
      </c>
      <c r="G7" s="82" t="s">
        <v>96</v>
      </c>
      <c r="H7" s="67" t="s">
        <v>95</v>
      </c>
      <c r="I7" s="79" t="s">
        <v>96</v>
      </c>
      <c r="J7" s="40"/>
      <c r="K7" s="41"/>
      <c r="L7" s="40"/>
      <c r="M7" s="40"/>
      <c r="N7" s="40"/>
      <c r="O7" s="40"/>
    </row>
    <row r="8" spans="1:15" x14ac:dyDescent="0.35">
      <c r="B8" s="588" t="s">
        <v>19</v>
      </c>
      <c r="C8" s="448" t="s">
        <v>3</v>
      </c>
      <c r="D8" s="439">
        <v>11</v>
      </c>
      <c r="E8" s="465">
        <v>680</v>
      </c>
      <c r="F8" s="470">
        <v>5</v>
      </c>
      <c r="G8" s="471">
        <v>230.36212999999998</v>
      </c>
      <c r="H8" s="461">
        <v>4.7447080999999995</v>
      </c>
      <c r="I8" s="480">
        <v>331.24096889999998</v>
      </c>
      <c r="J8" s="37"/>
      <c r="K8" s="42"/>
      <c r="L8" s="37"/>
      <c r="M8" s="37"/>
      <c r="N8" s="37"/>
      <c r="O8" s="37"/>
    </row>
    <row r="9" spans="1:15" x14ac:dyDescent="0.35">
      <c r="B9" s="589"/>
      <c r="C9" s="449" t="s">
        <v>7</v>
      </c>
      <c r="D9" s="440">
        <v>20159</v>
      </c>
      <c r="E9" s="466">
        <v>0</v>
      </c>
      <c r="F9" s="472">
        <v>558.60589000000004</v>
      </c>
      <c r="G9" s="244">
        <v>0</v>
      </c>
      <c r="H9" s="486">
        <v>3944.8919139999998</v>
      </c>
      <c r="I9" s="481">
        <v>0</v>
      </c>
      <c r="J9" s="37"/>
      <c r="K9" s="42"/>
      <c r="L9" s="37"/>
      <c r="M9" s="37"/>
      <c r="N9" s="37"/>
      <c r="O9" s="37"/>
    </row>
    <row r="10" spans="1:15" ht="15" thickBot="1" x14ac:dyDescent="0.4">
      <c r="B10" s="589"/>
      <c r="C10" s="370" t="s">
        <v>97</v>
      </c>
      <c r="D10" s="440">
        <v>0</v>
      </c>
      <c r="E10" s="466">
        <v>85656</v>
      </c>
      <c r="F10" s="472">
        <v>0</v>
      </c>
      <c r="G10" s="244">
        <v>637.58674999999994</v>
      </c>
      <c r="H10" s="486">
        <v>0</v>
      </c>
      <c r="I10" s="481">
        <v>13522.515263999998</v>
      </c>
      <c r="J10" s="37"/>
      <c r="K10" s="42"/>
      <c r="L10" s="37"/>
      <c r="M10" s="37"/>
      <c r="N10" s="37"/>
      <c r="O10" s="37"/>
    </row>
    <row r="11" spans="1:15" ht="14.5" customHeight="1" x14ac:dyDescent="0.35">
      <c r="B11" s="588" t="s">
        <v>20</v>
      </c>
      <c r="C11" s="448" t="s">
        <v>98</v>
      </c>
      <c r="D11" s="439">
        <v>5</v>
      </c>
      <c r="E11" s="465">
        <v>37</v>
      </c>
      <c r="F11" s="470">
        <v>38.024000000000001</v>
      </c>
      <c r="G11" s="471">
        <v>141.91999999999999</v>
      </c>
      <c r="H11" s="461">
        <v>4.1100000000000003</v>
      </c>
      <c r="I11" s="480">
        <v>34.090000000000003</v>
      </c>
      <c r="J11" s="46"/>
      <c r="K11" s="46"/>
      <c r="L11" s="46"/>
      <c r="M11" s="37"/>
      <c r="N11" s="37"/>
      <c r="O11" s="37"/>
    </row>
    <row r="12" spans="1:15" ht="14.5" customHeight="1" x14ac:dyDescent="0.35">
      <c r="B12" s="589"/>
      <c r="C12" s="450" t="s">
        <v>9</v>
      </c>
      <c r="D12" s="440">
        <v>159</v>
      </c>
      <c r="E12" s="466">
        <v>98</v>
      </c>
      <c r="F12" s="472">
        <v>31.520440000000001</v>
      </c>
      <c r="G12" s="244">
        <v>20.87763</v>
      </c>
      <c r="H12" s="486">
        <v>77.77</v>
      </c>
      <c r="I12" s="481">
        <v>51.51</v>
      </c>
      <c r="J12" s="46"/>
      <c r="K12" s="46"/>
      <c r="L12" s="46"/>
      <c r="M12" s="37"/>
      <c r="N12" s="37"/>
      <c r="O12" s="37"/>
    </row>
    <row r="13" spans="1:15" ht="14.5" customHeight="1" thickBot="1" x14ac:dyDescent="0.4">
      <c r="B13" s="589"/>
      <c r="C13" s="451" t="s">
        <v>10</v>
      </c>
      <c r="D13" s="441">
        <f>'Qtr Electric Master'!F17</f>
        <v>107</v>
      </c>
      <c r="E13" s="467" t="s">
        <v>2</v>
      </c>
      <c r="F13" s="473">
        <v>63.89432</v>
      </c>
      <c r="G13" s="474" t="s">
        <v>2</v>
      </c>
      <c r="H13" s="487">
        <f>'Qtr Electric Master'!N17</f>
        <v>109.4</v>
      </c>
      <c r="I13" s="482" t="s">
        <v>2</v>
      </c>
      <c r="J13" s="46"/>
      <c r="K13" s="46"/>
      <c r="L13" s="46"/>
      <c r="M13" s="37"/>
      <c r="N13" s="37"/>
      <c r="O13" s="37"/>
    </row>
    <row r="14" spans="1:15" ht="29.5" thickBot="1" x14ac:dyDescent="0.4">
      <c r="B14" s="60" t="s">
        <v>21</v>
      </c>
      <c r="C14" s="452" t="s">
        <v>11</v>
      </c>
      <c r="D14" s="439" t="s">
        <v>99</v>
      </c>
      <c r="E14" s="465" t="s">
        <v>99</v>
      </c>
      <c r="F14" s="470" t="s">
        <v>99</v>
      </c>
      <c r="G14" s="471" t="s">
        <v>99</v>
      </c>
      <c r="H14" s="461" t="s">
        <v>99</v>
      </c>
      <c r="I14" s="197" t="s">
        <v>99</v>
      </c>
      <c r="J14" s="37"/>
      <c r="K14" s="38"/>
      <c r="L14" s="37"/>
      <c r="M14" s="37"/>
      <c r="N14" s="37"/>
      <c r="O14" s="37"/>
    </row>
    <row r="15" spans="1:15" ht="15" thickBot="1" x14ac:dyDescent="0.4">
      <c r="B15" s="159" t="s">
        <v>72</v>
      </c>
      <c r="C15" s="453"/>
      <c r="D15" s="442">
        <f t="shared" ref="D15:I15" si="0">SUM(D8:D14)</f>
        <v>20441</v>
      </c>
      <c r="E15" s="468">
        <f t="shared" si="0"/>
        <v>86471</v>
      </c>
      <c r="F15" s="475">
        <f t="shared" si="0"/>
        <v>697.04465000000005</v>
      </c>
      <c r="G15" s="476">
        <f t="shared" si="0"/>
        <v>1030.7465099999999</v>
      </c>
      <c r="H15" s="488">
        <f t="shared" si="0"/>
        <v>4140.9166220999996</v>
      </c>
      <c r="I15" s="443">
        <f t="shared" si="0"/>
        <v>13939.356232899998</v>
      </c>
      <c r="J15" s="40"/>
      <c r="K15" s="41"/>
      <c r="L15" s="40"/>
      <c r="M15" s="40"/>
      <c r="N15" s="40"/>
      <c r="O15" s="40"/>
    </row>
    <row r="16" spans="1:15" ht="15" thickBot="1" x14ac:dyDescent="0.4">
      <c r="B16" s="458"/>
      <c r="C16" s="454"/>
      <c r="D16" s="54"/>
      <c r="E16" s="71"/>
      <c r="F16" s="54"/>
      <c r="G16" s="17"/>
      <c r="H16" s="15"/>
      <c r="I16" s="55"/>
      <c r="J16" s="43"/>
      <c r="K16" s="43"/>
      <c r="L16" s="43"/>
      <c r="M16" s="43"/>
      <c r="N16" s="43"/>
      <c r="O16" s="43"/>
    </row>
    <row r="17" spans="2:30" x14ac:dyDescent="0.35">
      <c r="B17" s="577" t="s">
        <v>18</v>
      </c>
      <c r="C17" s="77" t="s">
        <v>25</v>
      </c>
      <c r="D17" s="461">
        <v>0</v>
      </c>
      <c r="E17" s="462">
        <v>0</v>
      </c>
      <c r="F17" s="477">
        <v>0</v>
      </c>
      <c r="G17" s="469">
        <v>0</v>
      </c>
      <c r="H17" s="461">
        <v>0</v>
      </c>
      <c r="I17" s="480">
        <v>0</v>
      </c>
      <c r="J17" s="43"/>
      <c r="K17" s="43"/>
      <c r="L17" s="43"/>
      <c r="M17" s="43"/>
      <c r="N17" s="43"/>
      <c r="O17" s="43"/>
    </row>
    <row r="18" spans="2:30" ht="15" thickBot="1" x14ac:dyDescent="0.4">
      <c r="B18" s="578"/>
      <c r="C18" s="542" t="s">
        <v>100</v>
      </c>
      <c r="D18" s="463">
        <v>72</v>
      </c>
      <c r="E18" s="464">
        <v>291</v>
      </c>
      <c r="F18" s="473">
        <v>15.600580000000001</v>
      </c>
      <c r="G18" s="473">
        <v>48.174300000000002</v>
      </c>
      <c r="H18" s="463">
        <v>36.869999999999997</v>
      </c>
      <c r="I18" s="483">
        <v>232.41</v>
      </c>
      <c r="J18" s="43"/>
      <c r="K18" s="43"/>
      <c r="L18" s="43"/>
      <c r="M18" s="43"/>
      <c r="N18" s="43"/>
      <c r="O18" s="43"/>
    </row>
    <row r="19" spans="2:30" ht="15" thickBot="1" x14ac:dyDescent="0.4">
      <c r="B19" s="159" t="s">
        <v>101</v>
      </c>
      <c r="C19" s="453"/>
      <c r="D19" s="412">
        <f>SUM(D17:D18)</f>
        <v>72</v>
      </c>
      <c r="E19" s="446">
        <f t="shared" ref="E19" si="1">SUM(E17:E18)</f>
        <v>291</v>
      </c>
      <c r="F19" s="475">
        <f>SUM(F17:F18)</f>
        <v>15.600580000000001</v>
      </c>
      <c r="G19" s="476">
        <f>SUM(G17:G18)</f>
        <v>48.174300000000002</v>
      </c>
      <c r="H19" s="412">
        <f>SUM(H17:H18)</f>
        <v>36.869999999999997</v>
      </c>
      <c r="I19" s="443">
        <f>SUM(I17:I18)</f>
        <v>232.41</v>
      </c>
      <c r="J19" s="43"/>
      <c r="K19" s="43"/>
      <c r="L19" s="43"/>
      <c r="M19" s="43"/>
      <c r="N19" s="43"/>
      <c r="O19" s="43"/>
    </row>
    <row r="20" spans="2:30" ht="15" thickBot="1" x14ac:dyDescent="0.4">
      <c r="B20" s="458"/>
      <c r="C20" s="455"/>
      <c r="D20" s="137"/>
      <c r="E20" s="404"/>
      <c r="F20" s="405"/>
      <c r="G20" s="406"/>
      <c r="H20" s="137"/>
      <c r="I20" s="341"/>
      <c r="J20" s="40"/>
      <c r="K20" s="41"/>
      <c r="L20" s="40"/>
      <c r="M20" s="40"/>
      <c r="N20" s="40"/>
      <c r="O20" s="40"/>
    </row>
    <row r="21" spans="2:30" ht="15" thickBot="1" x14ac:dyDescent="0.4">
      <c r="B21" s="159" t="s">
        <v>80</v>
      </c>
      <c r="C21" s="453"/>
      <c r="D21" s="408"/>
      <c r="E21" s="409"/>
      <c r="F21" s="410"/>
      <c r="G21" s="411"/>
      <c r="H21" s="412"/>
      <c r="I21" s="443"/>
      <c r="J21" s="40"/>
      <c r="K21" s="41"/>
      <c r="L21" s="40"/>
      <c r="M21" s="40"/>
      <c r="N21" s="40"/>
      <c r="O21" s="40"/>
    </row>
    <row r="22" spans="2:30" x14ac:dyDescent="0.35">
      <c r="B22" s="459" t="s">
        <v>102</v>
      </c>
      <c r="C22" s="456"/>
      <c r="D22" s="134" t="s">
        <v>2</v>
      </c>
      <c r="E22" s="413" t="s">
        <v>2</v>
      </c>
      <c r="F22" s="414" t="s">
        <v>2</v>
      </c>
      <c r="G22" s="415" t="s">
        <v>2</v>
      </c>
      <c r="H22" s="134" t="s">
        <v>2</v>
      </c>
      <c r="I22" s="484" t="s">
        <v>2</v>
      </c>
      <c r="J22" s="39"/>
      <c r="K22" s="38"/>
      <c r="L22" s="39"/>
      <c r="M22" s="39"/>
      <c r="N22" s="37"/>
      <c r="O22" s="37"/>
    </row>
    <row r="23" spans="2:30" ht="15" thickBot="1" x14ac:dyDescent="0.4">
      <c r="B23" s="460" t="s">
        <v>82</v>
      </c>
      <c r="C23" s="457"/>
      <c r="D23" s="400">
        <f>SUM(D22)</f>
        <v>0</v>
      </c>
      <c r="E23" s="401">
        <f t="shared" ref="E23:G23" si="2">SUM(E22)</f>
        <v>0</v>
      </c>
      <c r="F23" s="478">
        <f t="shared" si="2"/>
        <v>0</v>
      </c>
      <c r="G23" s="479">
        <f t="shared" si="2"/>
        <v>0</v>
      </c>
      <c r="H23" s="400">
        <f>SUM(H22)</f>
        <v>0</v>
      </c>
      <c r="I23" s="485">
        <f>SUM(I22)</f>
        <v>0</v>
      </c>
      <c r="J23" s="44"/>
      <c r="K23" s="41"/>
      <c r="L23" s="44"/>
      <c r="M23" s="44"/>
      <c r="N23" s="40"/>
      <c r="O23" s="40"/>
    </row>
    <row r="24" spans="2:30" x14ac:dyDescent="0.35">
      <c r="B24" s="458"/>
      <c r="C24" s="455"/>
      <c r="D24" s="137"/>
      <c r="E24" s="404"/>
      <c r="F24" s="405"/>
      <c r="G24" s="406"/>
      <c r="H24" s="137"/>
      <c r="I24" s="341"/>
      <c r="J24" s="43"/>
      <c r="K24" s="43"/>
      <c r="L24" s="43"/>
      <c r="M24" s="43"/>
      <c r="N24" s="43"/>
      <c r="O24" s="43"/>
    </row>
    <row r="25" spans="2:30" ht="15" thickBot="1" x14ac:dyDescent="0.4">
      <c r="B25" s="460" t="s">
        <v>84</v>
      </c>
      <c r="C25" s="457"/>
      <c r="D25" s="400">
        <f t="shared" ref="D25:I25" si="3">SUM(D23,D19,D15)</f>
        <v>20513</v>
      </c>
      <c r="E25" s="401">
        <f t="shared" si="3"/>
        <v>86762</v>
      </c>
      <c r="F25" s="402">
        <f t="shared" si="3"/>
        <v>712.64523000000008</v>
      </c>
      <c r="G25" s="403">
        <f t="shared" si="3"/>
        <v>1078.9208099999998</v>
      </c>
      <c r="H25" s="400">
        <f t="shared" si="3"/>
        <v>4177.7866220999995</v>
      </c>
      <c r="I25" s="485">
        <f t="shared" si="3"/>
        <v>14171.766232899998</v>
      </c>
      <c r="J25" s="43"/>
      <c r="K25" s="43"/>
      <c r="L25" s="43"/>
      <c r="M25" s="43"/>
      <c r="N25" s="43"/>
      <c r="O25" s="43"/>
    </row>
    <row r="26" spans="2:30" ht="15" thickBot="1" x14ac:dyDescent="0.4">
      <c r="B26" s="18" t="s">
        <v>83</v>
      </c>
      <c r="C26" s="19"/>
      <c r="D26" s="34"/>
      <c r="E26" s="73"/>
      <c r="F26" s="175">
        <v>0</v>
      </c>
      <c r="G26" s="245">
        <v>0</v>
      </c>
      <c r="H26" s="34"/>
      <c r="I26" s="35"/>
      <c r="J26" s="43"/>
      <c r="K26" s="43"/>
      <c r="L26" s="43"/>
      <c r="M26" s="43"/>
      <c r="N26" s="43"/>
      <c r="O26" s="43"/>
    </row>
    <row r="27" spans="2:30" ht="16.5" x14ac:dyDescent="0.35">
      <c r="B27" s="489" t="s">
        <v>103</v>
      </c>
      <c r="J27" s="40"/>
      <c r="K27" s="41"/>
      <c r="L27" s="40"/>
      <c r="M27" s="40"/>
      <c r="N27" s="40"/>
      <c r="O27" s="40"/>
    </row>
    <row r="28" spans="2:30" x14ac:dyDescent="0.35">
      <c r="J28" s="40"/>
      <c r="K28" s="41"/>
      <c r="L28" s="40"/>
      <c r="M28" s="40"/>
      <c r="N28" s="40"/>
      <c r="O28" s="40"/>
    </row>
    <row r="29" spans="2:30" x14ac:dyDescent="0.35">
      <c r="B29" s="20"/>
      <c r="C29" s="9"/>
      <c r="D29" s="9"/>
      <c r="E29" s="9"/>
      <c r="F29" s="9"/>
      <c r="G29" s="9"/>
      <c r="H29" s="9"/>
      <c r="I29" s="9"/>
      <c r="J29" s="9"/>
      <c r="K29" s="10"/>
      <c r="L29" s="9"/>
      <c r="M29" s="9"/>
      <c r="N29" s="11"/>
      <c r="O29" s="11"/>
      <c r="P29" s="9"/>
      <c r="Q29" s="9"/>
      <c r="R29" s="9"/>
      <c r="S29" s="9"/>
      <c r="T29" s="9"/>
      <c r="U29" s="9"/>
      <c r="V29" s="9"/>
      <c r="W29" s="9"/>
      <c r="X29" s="9"/>
      <c r="Y29" s="9"/>
      <c r="Z29" s="9"/>
      <c r="AA29" s="9"/>
      <c r="AB29" s="9"/>
      <c r="AC29" s="9"/>
      <c r="AD29" s="9"/>
    </row>
  </sheetData>
  <mergeCells count="9">
    <mergeCell ref="B17:B18"/>
    <mergeCell ref="D6:E6"/>
    <mergeCell ref="F6:G6"/>
    <mergeCell ref="H6:I6"/>
    <mergeCell ref="D4:E4"/>
    <mergeCell ref="F4:G4"/>
    <mergeCell ref="H4:I4"/>
    <mergeCell ref="B8:B10"/>
    <mergeCell ref="B11:B13"/>
  </mergeCells>
  <pageMargins left="0.25" right="0.25" top="0.75" bottom="0.75" header="0.3" footer="0.3"/>
  <pageSetup scale="10" fitToHeight="0" orientation="landscape" r:id="rId1"/>
  <headerFooter>
    <oddHeader>&amp;CACE Q2 of Program Year 2022 LMI Reporting Table</oddHeader>
    <oddFooter>&amp;C&amp;N&amp;R&amp;D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1607409894101"/>
    <pageSetUpPr fitToPage="1"/>
  </sheetPr>
  <dimension ref="A1:AB21"/>
  <sheetViews>
    <sheetView zoomScale="70" zoomScaleNormal="70" zoomScaleSheetLayoutView="100" workbookViewId="0">
      <selection activeCell="I44" sqref="I44"/>
    </sheetView>
  </sheetViews>
  <sheetFormatPr defaultColWidth="9.26953125" defaultRowHeight="14.5" x14ac:dyDescent="0.35"/>
  <cols>
    <col min="1" max="1" width="4.26953125" customWidth="1"/>
    <col min="2" max="2" width="22.1796875" customWidth="1"/>
    <col min="3" max="3" width="35" customWidth="1"/>
    <col min="4" max="4" width="16.26953125" customWidth="1"/>
    <col min="5" max="5" width="15.54296875" customWidth="1"/>
    <col min="6" max="6" width="17.453125" customWidth="1"/>
    <col min="7" max="7" width="17.26953125" customWidth="1"/>
    <col min="8" max="8" width="16.81640625" customWidth="1"/>
    <col min="9" max="9" width="17" customWidth="1"/>
    <col min="10" max="15" width="16.26953125" customWidth="1"/>
    <col min="20" max="20" width="9.26953125" customWidth="1"/>
    <col min="21" max="21" width="8.81640625" bestFit="1" customWidth="1"/>
    <col min="22" max="22" width="50.7265625" bestFit="1" customWidth="1"/>
    <col min="23" max="24" width="13.7265625" bestFit="1" customWidth="1"/>
    <col min="25" max="25" width="10.453125" bestFit="1" customWidth="1"/>
    <col min="26" max="27" width="13.7265625" bestFit="1" customWidth="1"/>
    <col min="28" max="28" width="10.453125" bestFit="1" customWidth="1"/>
  </cols>
  <sheetData>
    <row r="1" spans="1:28" ht="23.5" x14ac:dyDescent="0.55000000000000004">
      <c r="A1" s="1" t="s">
        <v>26</v>
      </c>
    </row>
    <row r="3" spans="1:28" ht="19" thickBot="1" x14ac:dyDescent="0.5">
      <c r="A3" s="5"/>
      <c r="B3" s="5" t="s">
        <v>27</v>
      </c>
      <c r="C3" s="5"/>
      <c r="D3" s="5"/>
      <c r="E3" s="5"/>
      <c r="F3" s="5"/>
      <c r="G3" s="5"/>
      <c r="H3" s="5"/>
    </row>
    <row r="4" spans="1:28" ht="43.15" customHeight="1" thickBot="1" x14ac:dyDescent="0.4">
      <c r="A4" t="s">
        <v>28</v>
      </c>
      <c r="B4" s="63"/>
      <c r="C4" s="28"/>
      <c r="D4" s="590" t="s">
        <v>29</v>
      </c>
      <c r="E4" s="567"/>
      <c r="F4" s="584" t="s">
        <v>90</v>
      </c>
      <c r="G4" s="585"/>
      <c r="H4" s="586" t="s">
        <v>31</v>
      </c>
      <c r="I4" s="587"/>
    </row>
    <row r="5" spans="1:28" ht="21" customHeight="1" thickBot="1" x14ac:dyDescent="0.4">
      <c r="B5" s="80"/>
      <c r="C5" s="31"/>
      <c r="D5" s="64" t="s">
        <v>32</v>
      </c>
      <c r="E5" s="66" t="s">
        <v>33</v>
      </c>
      <c r="F5" s="74" t="s">
        <v>34</v>
      </c>
      <c r="G5" s="75" t="s">
        <v>91</v>
      </c>
      <c r="H5" s="65" t="s">
        <v>36</v>
      </c>
      <c r="I5" s="69" t="s">
        <v>37</v>
      </c>
      <c r="J5" s="427" t="s">
        <v>38</v>
      </c>
      <c r="K5" s="521" t="s">
        <v>104</v>
      </c>
      <c r="L5" s="427" t="s">
        <v>40</v>
      </c>
      <c r="M5" s="428" t="s">
        <v>41</v>
      </c>
      <c r="N5" s="427" t="s">
        <v>42</v>
      </c>
      <c r="O5" s="428" t="s">
        <v>105</v>
      </c>
    </row>
    <row r="6" spans="1:28" ht="52.5" customHeight="1" thickBot="1" x14ac:dyDescent="0.4">
      <c r="B6" s="81"/>
      <c r="C6" s="30"/>
      <c r="D6" s="591" t="s">
        <v>24</v>
      </c>
      <c r="E6" s="592"/>
      <c r="F6" s="580" t="s">
        <v>92</v>
      </c>
      <c r="G6" s="581"/>
      <c r="H6" s="582" t="s">
        <v>56</v>
      </c>
      <c r="I6" s="583"/>
      <c r="J6" s="582" t="s">
        <v>106</v>
      </c>
      <c r="K6" s="583"/>
      <c r="L6" s="582" t="s">
        <v>107</v>
      </c>
      <c r="M6" s="583"/>
      <c r="N6" s="582" t="s">
        <v>108</v>
      </c>
      <c r="O6" s="583"/>
      <c r="T6" s="490" t="s">
        <v>109</v>
      </c>
      <c r="U6" s="490" t="s">
        <v>22</v>
      </c>
      <c r="V6" s="490" t="s">
        <v>110</v>
      </c>
      <c r="W6" s="491" t="s">
        <v>111</v>
      </c>
      <c r="X6" s="491" t="s">
        <v>112</v>
      </c>
      <c r="Y6" s="491" t="s">
        <v>113</v>
      </c>
      <c r="Z6" s="491" t="s">
        <v>111</v>
      </c>
      <c r="AA6" s="491" t="s">
        <v>112</v>
      </c>
      <c r="AB6" s="491" t="s">
        <v>113</v>
      </c>
    </row>
    <row r="7" spans="1:28" ht="29.5" thickBot="1" x14ac:dyDescent="0.4">
      <c r="B7" s="58" t="s">
        <v>73</v>
      </c>
      <c r="C7" s="52" t="s">
        <v>23</v>
      </c>
      <c r="D7" s="78" t="s">
        <v>114</v>
      </c>
      <c r="E7" s="79" t="s">
        <v>115</v>
      </c>
      <c r="F7" s="78" t="s">
        <v>114</v>
      </c>
      <c r="G7" s="79" t="s">
        <v>115</v>
      </c>
      <c r="H7" s="78" t="s">
        <v>114</v>
      </c>
      <c r="I7" s="79" t="s">
        <v>115</v>
      </c>
      <c r="J7" s="429" t="s">
        <v>114</v>
      </c>
      <c r="K7" s="522" t="s">
        <v>115</v>
      </c>
      <c r="L7" s="429" t="s">
        <v>114</v>
      </c>
      <c r="M7" s="430" t="s">
        <v>115</v>
      </c>
      <c r="N7" s="518" t="s">
        <v>114</v>
      </c>
      <c r="O7" s="516" t="s">
        <v>115</v>
      </c>
      <c r="T7" s="492">
        <v>6</v>
      </c>
      <c r="U7" s="492" t="s">
        <v>116</v>
      </c>
      <c r="V7" s="492" t="s">
        <v>18</v>
      </c>
      <c r="W7" s="493">
        <v>0.115</v>
      </c>
      <c r="X7" s="493">
        <v>0.13400000000000001</v>
      </c>
      <c r="Y7" s="493">
        <v>1.4999999999999999E-2</v>
      </c>
      <c r="Z7" s="494">
        <f t="shared" ref="Z7:AB12" si="0">(W7+1)</f>
        <v>1.115</v>
      </c>
      <c r="AA7" s="494">
        <f t="shared" si="0"/>
        <v>1.1339999999999999</v>
      </c>
      <c r="AB7" s="494">
        <f t="shared" si="0"/>
        <v>1.0149999999999999</v>
      </c>
    </row>
    <row r="8" spans="1:28" ht="15" thickBot="1" x14ac:dyDescent="0.4">
      <c r="B8" s="51" t="s">
        <v>12</v>
      </c>
      <c r="C8" s="51" t="s">
        <v>13</v>
      </c>
      <c r="D8" s="511">
        <v>0</v>
      </c>
      <c r="E8" s="512" t="s">
        <v>2</v>
      </c>
      <c r="F8" s="519">
        <v>0</v>
      </c>
      <c r="G8" s="520" t="s">
        <v>2</v>
      </c>
      <c r="H8" s="511">
        <v>0</v>
      </c>
      <c r="I8" s="512" t="s">
        <v>2</v>
      </c>
      <c r="J8" s="513">
        <v>0</v>
      </c>
      <c r="K8" s="523" t="s">
        <v>2</v>
      </c>
      <c r="L8" s="513">
        <v>0</v>
      </c>
      <c r="M8" s="514" t="s">
        <v>2</v>
      </c>
      <c r="N8" s="515">
        <f>L8*$Z$10</f>
        <v>0</v>
      </c>
      <c r="O8" s="517" t="s">
        <v>2</v>
      </c>
      <c r="T8" s="492">
        <v>7</v>
      </c>
      <c r="U8" s="492" t="s">
        <v>1</v>
      </c>
      <c r="V8" s="492" t="s">
        <v>117</v>
      </c>
      <c r="W8" s="493">
        <v>9.0999999999999998E-2</v>
      </c>
      <c r="X8" s="493">
        <v>0.113</v>
      </c>
      <c r="Y8" s="493">
        <v>1.4999999999999999E-2</v>
      </c>
      <c r="Z8" s="494">
        <f t="shared" si="0"/>
        <v>1.091</v>
      </c>
      <c r="AA8" s="494">
        <f t="shared" si="0"/>
        <v>1.113</v>
      </c>
      <c r="AB8" s="494">
        <f t="shared" si="0"/>
        <v>1.0149999999999999</v>
      </c>
    </row>
    <row r="9" spans="1:28" x14ac:dyDescent="0.35">
      <c r="B9" s="593" t="s">
        <v>14</v>
      </c>
      <c r="C9" s="50" t="s">
        <v>15</v>
      </c>
      <c r="D9" s="200">
        <v>115</v>
      </c>
      <c r="E9" s="201">
        <v>35</v>
      </c>
      <c r="F9" s="254">
        <v>600.53</v>
      </c>
      <c r="G9" s="255">
        <v>927.32899999999995</v>
      </c>
      <c r="H9" s="562">
        <v>2621.0349999999999</v>
      </c>
      <c r="I9" s="563">
        <v>4537.9799999999996</v>
      </c>
      <c r="J9" s="543">
        <v>23417.161</v>
      </c>
      <c r="K9" s="544">
        <v>29709.078000000001</v>
      </c>
      <c r="L9" s="543">
        <v>39013.014000000003</v>
      </c>
      <c r="M9" s="545">
        <v>66348.073000000004</v>
      </c>
      <c r="N9" s="543">
        <f>J9*$Z$8</f>
        <v>25548.122650999998</v>
      </c>
      <c r="O9" s="546">
        <f>K9*$Z$8</f>
        <v>32412.604098</v>
      </c>
      <c r="T9" s="492">
        <v>8</v>
      </c>
      <c r="U9" s="492" t="s">
        <v>1</v>
      </c>
      <c r="V9" s="492" t="s">
        <v>118</v>
      </c>
      <c r="W9" s="493">
        <v>6.9000000000000006E-2</v>
      </c>
      <c r="X9" s="493">
        <v>8.6999999999999994E-2</v>
      </c>
      <c r="Y9" s="493">
        <v>1.4999999999999999E-2</v>
      </c>
      <c r="Z9" s="494">
        <f t="shared" si="0"/>
        <v>1.069</v>
      </c>
      <c r="AA9" s="494">
        <f t="shared" si="0"/>
        <v>1.087</v>
      </c>
      <c r="AB9" s="494">
        <f t="shared" si="0"/>
        <v>1.0149999999999999</v>
      </c>
    </row>
    <row r="10" spans="1:28" x14ac:dyDescent="0.35">
      <c r="B10" s="594"/>
      <c r="C10" s="49" t="s">
        <v>16</v>
      </c>
      <c r="D10" s="203">
        <v>0</v>
      </c>
      <c r="E10" s="68">
        <v>0</v>
      </c>
      <c r="F10" s="243">
        <v>0</v>
      </c>
      <c r="G10" s="244">
        <v>0</v>
      </c>
      <c r="H10" s="198">
        <v>0</v>
      </c>
      <c r="I10" s="234">
        <v>0</v>
      </c>
      <c r="J10" s="431">
        <v>0</v>
      </c>
      <c r="K10" s="433">
        <v>0</v>
      </c>
      <c r="L10" s="431">
        <v>0</v>
      </c>
      <c r="M10" s="432">
        <v>0</v>
      </c>
      <c r="N10" s="431">
        <f>J10*$Z$11</f>
        <v>0</v>
      </c>
      <c r="O10" s="432">
        <f>K10*$Z$11</f>
        <v>0</v>
      </c>
      <c r="T10" s="492">
        <v>9</v>
      </c>
      <c r="U10" s="492" t="s">
        <v>1</v>
      </c>
      <c r="V10" s="492" t="s">
        <v>119</v>
      </c>
      <c r="W10" s="493">
        <v>9.9000000000000005E-2</v>
      </c>
      <c r="X10" s="493">
        <v>0.121</v>
      </c>
      <c r="Y10" s="493">
        <v>1.4999999999999999E-2</v>
      </c>
      <c r="Z10" s="494">
        <f t="shared" si="0"/>
        <v>1.099</v>
      </c>
      <c r="AA10" s="494">
        <f t="shared" si="0"/>
        <v>1.121</v>
      </c>
      <c r="AB10" s="494">
        <f t="shared" si="0"/>
        <v>1.0149999999999999</v>
      </c>
    </row>
    <row r="11" spans="1:28" ht="15" thickBot="1" x14ac:dyDescent="0.4">
      <c r="B11" s="595"/>
      <c r="C11" s="495" t="s">
        <v>17</v>
      </c>
      <c r="D11" s="496">
        <v>0</v>
      </c>
      <c r="E11" s="445">
        <v>0</v>
      </c>
      <c r="F11" s="497">
        <v>0</v>
      </c>
      <c r="G11" s="498">
        <v>0</v>
      </c>
      <c r="H11" s="444">
        <v>0</v>
      </c>
      <c r="I11" s="499">
        <v>0</v>
      </c>
      <c r="J11" s="500">
        <v>0</v>
      </c>
      <c r="K11" s="502">
        <v>0</v>
      </c>
      <c r="L11" s="500">
        <v>0</v>
      </c>
      <c r="M11" s="501">
        <v>0</v>
      </c>
      <c r="N11" s="500">
        <f>J11*$Z$9</f>
        <v>0</v>
      </c>
      <c r="O11" s="501">
        <f>K11*$Z$9</f>
        <v>0</v>
      </c>
      <c r="T11" s="492">
        <v>10</v>
      </c>
      <c r="U11" s="492" t="s">
        <v>1</v>
      </c>
      <c r="V11" s="492" t="s">
        <v>120</v>
      </c>
      <c r="W11" s="493">
        <v>7.6999999999999999E-2</v>
      </c>
      <c r="X11" s="493">
        <v>9.1999999999999998E-2</v>
      </c>
      <c r="Y11" s="493">
        <v>1.4999999999999999E-2</v>
      </c>
      <c r="Z11" s="494">
        <f t="shared" si="0"/>
        <v>1.077</v>
      </c>
      <c r="AA11" s="494">
        <f t="shared" si="0"/>
        <v>1.0920000000000001</v>
      </c>
      <c r="AB11" s="494">
        <f t="shared" si="0"/>
        <v>1.0149999999999999</v>
      </c>
    </row>
    <row r="12" spans="1:28" s="9" customFormat="1" ht="15" thickBot="1" x14ac:dyDescent="0.4">
      <c r="B12" s="503" t="s">
        <v>76</v>
      </c>
      <c r="C12" s="504"/>
      <c r="D12" s="505">
        <f>SUM(D8:D11)</f>
        <v>115</v>
      </c>
      <c r="E12" s="506">
        <f t="shared" ref="E12:I12" si="1">SUM(E8:E11)</f>
        <v>35</v>
      </c>
      <c r="F12" s="507">
        <f t="shared" si="1"/>
        <v>600.53</v>
      </c>
      <c r="G12" s="508">
        <f>SUM(G8:G11)</f>
        <v>927.32899999999995</v>
      </c>
      <c r="H12" s="509">
        <f t="shared" si="1"/>
        <v>2621.0349999999999</v>
      </c>
      <c r="I12" s="510">
        <f t="shared" si="1"/>
        <v>4537.9799999999996</v>
      </c>
      <c r="J12" s="547">
        <f t="shared" ref="J12:M12" si="2">SUM(J8:J11)</f>
        <v>23417.161</v>
      </c>
      <c r="K12" s="548">
        <f t="shared" si="2"/>
        <v>29709.078000000001</v>
      </c>
      <c r="L12" s="547">
        <f t="shared" si="2"/>
        <v>39013.014000000003</v>
      </c>
      <c r="M12" s="549">
        <f t="shared" si="2"/>
        <v>66348.073000000004</v>
      </c>
      <c r="N12" s="547">
        <f>SUM(N8:N11)</f>
        <v>25548.122650999998</v>
      </c>
      <c r="O12" s="549">
        <f>SUM(O8:O11)</f>
        <v>32412.604098</v>
      </c>
      <c r="P12"/>
      <c r="Q12"/>
      <c r="R12"/>
      <c r="S12"/>
      <c r="T12" s="492">
        <v>11</v>
      </c>
      <c r="U12" s="492" t="s">
        <v>121</v>
      </c>
      <c r="V12" s="492" t="s">
        <v>122</v>
      </c>
      <c r="W12" s="493">
        <v>0.115</v>
      </c>
      <c r="X12" s="493">
        <v>0.13400000000000001</v>
      </c>
      <c r="Y12" s="493">
        <v>1.4999999999999999E-2</v>
      </c>
      <c r="Z12" s="494">
        <f t="shared" si="0"/>
        <v>1.115</v>
      </c>
      <c r="AA12" s="494">
        <f t="shared" si="0"/>
        <v>1.1339999999999999</v>
      </c>
      <c r="AB12" s="494">
        <f t="shared" si="0"/>
        <v>1.0149999999999999</v>
      </c>
    </row>
    <row r="13" spans="1:28" ht="15" thickBot="1" x14ac:dyDescent="0.4">
      <c r="B13" s="61"/>
      <c r="C13" s="72"/>
      <c r="D13" s="61"/>
      <c r="E13" s="62"/>
      <c r="F13" s="246"/>
      <c r="G13" s="247"/>
      <c r="H13" s="61"/>
      <c r="I13" s="62"/>
      <c r="J13" s="434"/>
      <c r="K13" s="524"/>
      <c r="L13" s="434"/>
      <c r="M13" s="435"/>
      <c r="N13" s="434"/>
      <c r="O13" s="435"/>
    </row>
    <row r="14" spans="1:28" x14ac:dyDescent="0.35">
      <c r="B14" s="577" t="s">
        <v>18</v>
      </c>
      <c r="C14" s="77" t="s">
        <v>15</v>
      </c>
      <c r="D14" s="202">
        <v>0</v>
      </c>
      <c r="E14" s="201">
        <v>0</v>
      </c>
      <c r="F14" s="248">
        <v>0</v>
      </c>
      <c r="G14" s="249">
        <v>0</v>
      </c>
      <c r="H14" s="202">
        <v>0</v>
      </c>
      <c r="I14" s="201">
        <v>0</v>
      </c>
      <c r="J14" s="436">
        <v>0</v>
      </c>
      <c r="K14" s="438">
        <v>0</v>
      </c>
      <c r="L14" s="436">
        <v>0</v>
      </c>
      <c r="M14" s="437">
        <v>0</v>
      </c>
      <c r="N14" s="431">
        <f>J14*$Z$7</f>
        <v>0</v>
      </c>
      <c r="O14" s="432">
        <f>K14*$Z$7</f>
        <v>0</v>
      </c>
    </row>
    <row r="15" spans="1:28" ht="15.75" customHeight="1" thickBot="1" x14ac:dyDescent="0.4">
      <c r="B15" s="578"/>
      <c r="C15" s="76" t="s">
        <v>17</v>
      </c>
      <c r="D15" s="444">
        <v>0</v>
      </c>
      <c r="E15" s="445">
        <v>0</v>
      </c>
      <c r="F15" s="497">
        <v>0</v>
      </c>
      <c r="G15" s="498">
        <v>0</v>
      </c>
      <c r="H15" s="444">
        <v>0</v>
      </c>
      <c r="I15" s="445">
        <v>0</v>
      </c>
      <c r="J15" s="525">
        <v>0</v>
      </c>
      <c r="K15" s="526">
        <v>0</v>
      </c>
      <c r="L15" s="525">
        <v>0</v>
      </c>
      <c r="M15" s="527">
        <v>0</v>
      </c>
      <c r="N15" s="500">
        <f>J15*$Z$7</f>
        <v>0</v>
      </c>
      <c r="O15" s="501">
        <f>K15*$Z$7</f>
        <v>0</v>
      </c>
    </row>
    <row r="16" spans="1:28" ht="15" thickBot="1" x14ac:dyDescent="0.4">
      <c r="B16" s="503" t="s">
        <v>80</v>
      </c>
      <c r="C16" s="504"/>
      <c r="D16" s="503"/>
      <c r="E16" s="528"/>
      <c r="F16" s="529"/>
      <c r="G16" s="530"/>
      <c r="H16" s="503"/>
      <c r="I16" s="531"/>
      <c r="J16" s="532"/>
      <c r="K16" s="533"/>
      <c r="L16" s="532"/>
      <c r="M16" s="534"/>
      <c r="N16" s="532"/>
      <c r="O16" s="534"/>
    </row>
    <row r="17" spans="2:15" ht="15" thickBot="1" x14ac:dyDescent="0.4">
      <c r="B17" s="84" t="s">
        <v>81</v>
      </c>
      <c r="C17" s="85"/>
      <c r="D17" s="204" t="s">
        <v>2</v>
      </c>
      <c r="E17" s="205" t="s">
        <v>2</v>
      </c>
      <c r="F17" s="250" t="s">
        <v>2</v>
      </c>
      <c r="G17" s="251" t="s">
        <v>2</v>
      </c>
      <c r="H17" s="204" t="s">
        <v>2</v>
      </c>
      <c r="I17" s="177" t="s">
        <v>2</v>
      </c>
      <c r="J17" s="550" t="s">
        <v>2</v>
      </c>
      <c r="K17" s="551" t="s">
        <v>2</v>
      </c>
      <c r="L17" s="550" t="s">
        <v>2</v>
      </c>
      <c r="M17" s="552" t="s">
        <v>2</v>
      </c>
      <c r="N17" s="550" t="s">
        <v>2</v>
      </c>
      <c r="O17" s="552" t="s">
        <v>2</v>
      </c>
    </row>
    <row r="18" spans="2:15" ht="15" thickBot="1" x14ac:dyDescent="0.4">
      <c r="B18" s="18" t="s">
        <v>82</v>
      </c>
      <c r="C18" s="70"/>
      <c r="D18" s="208" t="s">
        <v>2</v>
      </c>
      <c r="E18" s="209" t="s">
        <v>2</v>
      </c>
      <c r="F18" s="175" t="s">
        <v>2</v>
      </c>
      <c r="G18" s="245" t="s">
        <v>2</v>
      </c>
      <c r="H18" s="208" t="s">
        <v>2</v>
      </c>
      <c r="I18" s="199" t="s">
        <v>2</v>
      </c>
      <c r="J18" s="553">
        <f>SUM(J17)</f>
        <v>0</v>
      </c>
      <c r="K18" s="554">
        <f t="shared" ref="K18:O18" si="3">SUM(K17)</f>
        <v>0</v>
      </c>
      <c r="L18" s="553">
        <f t="shared" si="3"/>
        <v>0</v>
      </c>
      <c r="M18" s="555">
        <f t="shared" si="3"/>
        <v>0</v>
      </c>
      <c r="N18" s="553">
        <f t="shared" si="3"/>
        <v>0</v>
      </c>
      <c r="O18" s="555">
        <f t="shared" si="3"/>
        <v>0</v>
      </c>
    </row>
    <row r="19" spans="2:15" ht="15" thickBot="1" x14ac:dyDescent="0.4">
      <c r="B19" s="61"/>
      <c r="C19" s="72"/>
      <c r="D19" s="61"/>
      <c r="E19" s="62"/>
      <c r="F19" s="246"/>
      <c r="G19" s="247"/>
      <c r="H19" s="61"/>
      <c r="I19" s="62"/>
      <c r="J19" s="556"/>
      <c r="K19" s="557"/>
      <c r="L19" s="556"/>
      <c r="M19" s="558"/>
      <c r="N19" s="556"/>
      <c r="O19" s="558"/>
    </row>
    <row r="20" spans="2:15" ht="15" thickBot="1" x14ac:dyDescent="0.4">
      <c r="B20" s="503" t="s">
        <v>83</v>
      </c>
      <c r="C20" s="535"/>
      <c r="D20" s="536"/>
      <c r="E20" s="537"/>
      <c r="F20" s="538">
        <v>0</v>
      </c>
      <c r="G20" s="539">
        <v>0</v>
      </c>
      <c r="H20" s="536"/>
      <c r="I20" s="537"/>
      <c r="J20" s="547">
        <f t="shared" ref="J20:O20" si="4">SUM(J18,J14:J15,J12)</f>
        <v>23417.161</v>
      </c>
      <c r="K20" s="548">
        <f t="shared" si="4"/>
        <v>29709.078000000001</v>
      </c>
      <c r="L20" s="547">
        <f t="shared" si="4"/>
        <v>39013.014000000003</v>
      </c>
      <c r="M20" s="549">
        <f t="shared" si="4"/>
        <v>66348.073000000004</v>
      </c>
      <c r="N20" s="547">
        <f t="shared" si="4"/>
        <v>25548.122650999998</v>
      </c>
      <c r="O20" s="549">
        <f t="shared" si="4"/>
        <v>32412.604098</v>
      </c>
    </row>
    <row r="21" spans="2:15" ht="15" thickBot="1" x14ac:dyDescent="0.4">
      <c r="B21" s="407" t="s">
        <v>84</v>
      </c>
      <c r="C21" s="540"/>
      <c r="D21" s="206">
        <f t="shared" ref="D21:I21" si="5">SUM(D18,D14:D15,D12)</f>
        <v>115</v>
      </c>
      <c r="E21" s="207">
        <f t="shared" si="5"/>
        <v>35</v>
      </c>
      <c r="F21" s="252">
        <f t="shared" si="5"/>
        <v>600.53</v>
      </c>
      <c r="G21" s="253">
        <f t="shared" si="5"/>
        <v>927.32899999999995</v>
      </c>
      <c r="H21" s="426">
        <f t="shared" si="5"/>
        <v>2621.0349999999999</v>
      </c>
      <c r="I21" s="425">
        <f t="shared" si="5"/>
        <v>4537.9799999999996</v>
      </c>
      <c r="J21" s="559"/>
      <c r="K21" s="560"/>
      <c r="L21" s="559"/>
      <c r="M21" s="561"/>
      <c r="N21" s="559"/>
      <c r="O21" s="561"/>
    </row>
  </sheetData>
  <mergeCells count="11">
    <mergeCell ref="J6:K6"/>
    <mergeCell ref="L6:M6"/>
    <mergeCell ref="N6:O6"/>
    <mergeCell ref="B9:B11"/>
    <mergeCell ref="B14:B15"/>
    <mergeCell ref="D4:E4"/>
    <mergeCell ref="F4:G4"/>
    <mergeCell ref="H4:I4"/>
    <mergeCell ref="D6:E6"/>
    <mergeCell ref="F6:G6"/>
    <mergeCell ref="H6:I6"/>
  </mergeCells>
  <pageMargins left="0.25" right="0.25" top="0.75" bottom="0.75" header="0.3" footer="0.3"/>
  <pageSetup scale="10" fitToHeight="0" orientation="landscape" r:id="rId1"/>
  <headerFooter>
    <oddHeader>&amp;CACE Q2 of Program Year 2022 Small Business Reporting Table</oddHeader>
    <oddFooter>&amp;C&amp;N&amp;R&amp;D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a291332-5843-45d8-bfc3-9844fb3e26da">
      <UserInfo>
        <DisplayName>Zerbe, Christopher</DisplayName>
        <AccountId>163</AccountId>
        <AccountType/>
      </UserInfo>
    </SharedWithUsers>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infopath/2007/PartnerControls"/>
    <ds:schemaRef ds:uri="http://purl.org/dc/terms/"/>
    <ds:schemaRef ds:uri="39c968e2-ee87-41b9-8fa8-4cd604c6e882"/>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ba291332-5843-45d8-bfc3-9844fb3e26da"/>
    <ds:schemaRef ds:uri="http://purl.org/dc/dcmitype/"/>
  </ds:schemaRefs>
</ds:datastoreItem>
</file>

<file path=customXml/itemProps3.xml><?xml version="1.0" encoding="utf-8"?>
<ds:datastoreItem xmlns:ds="http://schemas.openxmlformats.org/officeDocument/2006/customXml" ds:itemID="{D7C16218-3A96-4910-BAA2-C4F849575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Qtr Electric Master</vt:lpstr>
      <vt:lpstr>Qtr Electric LMI</vt:lpstr>
      <vt:lpstr>Qtr Electric Business Class</vt:lpstr>
      <vt:lpstr>'Qtr Electric Business Class'!Print_Area</vt:lpstr>
      <vt:lpstr>'Qtr Electric LMI'!Print_Area</vt:lpstr>
      <vt:lpstr>'Qtr Electric Master'!Print_Area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Trautman, Alexis</dc:creator>
  <cp:keywords/>
  <dc:description/>
  <cp:lastModifiedBy>Trautman, Alexis</cp:lastModifiedBy>
  <dcterms:created xsi:type="dcterms:W3CDTF">2023-06-13T13:09:14Z</dcterms:created>
  <dcterms:modified xsi:type="dcterms:W3CDTF">2023-06-13T13:09:14Z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ies>
</file>